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updateLinks="never"/>
  <mc:AlternateContent xmlns:mc="http://schemas.openxmlformats.org/markup-compatibility/2006">
    <mc:Choice Requires="x15">
      <x15ac:absPath xmlns:x15ac="http://schemas.microsoft.com/office/spreadsheetml/2010/11/ac" url="J:\ED\Teaching &amp; Learning\Teaching Support\Study Plan Templates\B.Ed Secondary\"/>
    </mc:Choice>
  </mc:AlternateContent>
  <xr:revisionPtr revIDLastSave="0" documentId="13_ncr:1_{F1E92412-2E45-49A0-81E0-8F85A64DD8CE}" xr6:coauthVersionLast="47" xr6:coauthVersionMax="47" xr10:uidLastSave="{00000000-0000-0000-0000-000000000000}"/>
  <workbookProtection workbookAlgorithmName="SHA-512" workbookHashValue="rbru0IwOofiLvSnDN5EIqClmWNfYjBTaCgyE9FsByaPvY0dD7StyOT9L2mMdCf1gO/fPhKtF18DruRwtadn/4g==" workbookSaltValue="kY5qJ6DKLUtIdbMM6en2pw==" workbookSpinCount="100000" lockStructure="1"/>
  <bookViews>
    <workbookView xWindow="-120" yWindow="-120" windowWidth="29040" windowHeight="15840" xr2:uid="{00000000-000D-0000-FFFF-FFFF00000000}"/>
  </bookViews>
  <sheets>
    <sheet name="2022 BEd (Sec) HASS Geog OUA v3" sheetId="1" r:id="rId1"/>
    <sheet name="Course and unitsets" sheetId="2" state="hidden" r:id="rId2"/>
    <sheet name="Handbook" sheetId="3" state="hidden" r:id="rId3"/>
  </sheets>
  <externalReferences>
    <externalReference r:id="rId4"/>
    <externalReference r:id="rId5"/>
  </externalReferences>
  <definedNames>
    <definedName name="Done">'[1]Courses and unitsets'!$A$20:$A$49</definedName>
    <definedName name="Handbook">Handbook!$A:$F</definedName>
    <definedName name="_xlnm.Print_Area" localSheetId="0">'2022 BEd (Sec) HASS Geog OUA v3'!$A$1:$G$81</definedName>
    <definedName name="_xlnm.Print_Titles" localSheetId="0">'2022 BEd (Sec) HASS Geog OUA v3'!$1:$1</definedName>
    <definedName name="SPComm">'Course and unitsets'!$A$6:$B$10</definedName>
    <definedName name="UnitCombs">'Course and unitsets'!$G$3:$H$32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 i="1" l="1"/>
  <c r="A49" i="1" s="1"/>
  <c r="E49" i="1" s="1"/>
  <c r="B49" i="1" l="1"/>
  <c r="C49" i="1"/>
  <c r="A31" i="1"/>
  <c r="E31" i="1" s="1"/>
  <c r="A35" i="1"/>
  <c r="E35" i="1" s="1"/>
  <c r="A47" i="1"/>
  <c r="E47" i="1" s="1"/>
  <c r="A43" i="1"/>
  <c r="E43" i="1" s="1"/>
  <c r="A37" i="1"/>
  <c r="E37" i="1" s="1"/>
  <c r="A29" i="1"/>
  <c r="E29" i="1" s="1"/>
  <c r="A46" i="1"/>
  <c r="E46" i="1" s="1"/>
  <c r="A40" i="1"/>
  <c r="E40" i="1" s="1"/>
  <c r="A34" i="1"/>
  <c r="E34" i="1" s="1"/>
  <c r="A44" i="1"/>
  <c r="E44" i="1" s="1"/>
  <c r="A38" i="1"/>
  <c r="E38" i="1" s="1"/>
  <c r="A32" i="1"/>
  <c r="E32" i="1" s="1"/>
  <c r="A41" i="1"/>
  <c r="E41" i="1" s="1"/>
  <c r="A7" i="1"/>
  <c r="E7" i="1" s="1"/>
  <c r="A13" i="1"/>
  <c r="E13" i="1" s="1"/>
  <c r="A19" i="1"/>
  <c r="E19" i="1" s="1"/>
  <c r="A25" i="1"/>
  <c r="E25" i="1" s="1"/>
  <c r="A8" i="1"/>
  <c r="E8" i="1" s="1"/>
  <c r="A14" i="1"/>
  <c r="E14" i="1" s="1"/>
  <c r="A20" i="1"/>
  <c r="E20" i="1" s="1"/>
  <c r="A26" i="1"/>
  <c r="E26" i="1" s="1"/>
  <c r="A10" i="1"/>
  <c r="E10" i="1" s="1"/>
  <c r="A16" i="1"/>
  <c r="E16" i="1" s="1"/>
  <c r="A22" i="1"/>
  <c r="E22" i="1" s="1"/>
  <c r="A28" i="1"/>
  <c r="E28" i="1" s="1"/>
  <c r="A11" i="1"/>
  <c r="E11" i="1" s="1"/>
  <c r="A17" i="1"/>
  <c r="E17" i="1" s="1"/>
  <c r="A23" i="1"/>
  <c r="E23" i="1" s="1"/>
  <c r="C26" i="1" l="1"/>
  <c r="B26" i="1"/>
  <c r="C41" i="1"/>
  <c r="B41" i="1"/>
  <c r="C31" i="1"/>
  <c r="B31" i="1"/>
  <c r="B22" i="1"/>
  <c r="C22" i="1"/>
  <c r="C20" i="1"/>
  <c r="B20" i="1"/>
  <c r="B19" i="1"/>
  <c r="C19" i="1"/>
  <c r="C32" i="1"/>
  <c r="B32" i="1"/>
  <c r="B40" i="1"/>
  <c r="C40" i="1"/>
  <c r="C43" i="1"/>
  <c r="B43" i="1"/>
  <c r="C25" i="1"/>
  <c r="B25" i="1"/>
  <c r="B34" i="1"/>
  <c r="C34" i="1"/>
  <c r="B37" i="1"/>
  <c r="C37" i="1"/>
  <c r="C23" i="1"/>
  <c r="B23" i="1"/>
  <c r="C17" i="1"/>
  <c r="B17" i="1"/>
  <c r="B16" i="1"/>
  <c r="C16" i="1"/>
  <c r="C14" i="1"/>
  <c r="B14" i="1"/>
  <c r="C13" i="1"/>
  <c r="B13" i="1"/>
  <c r="C38" i="1"/>
  <c r="B38" i="1"/>
  <c r="B46" i="1"/>
  <c r="C46" i="1"/>
  <c r="C47" i="1"/>
  <c r="B47" i="1"/>
  <c r="B28" i="1"/>
  <c r="C28" i="1"/>
  <c r="C11" i="1"/>
  <c r="B11" i="1"/>
  <c r="B10" i="1"/>
  <c r="C10" i="1"/>
  <c r="C8" i="1"/>
  <c r="B8" i="1"/>
  <c r="C7" i="1"/>
  <c r="B7" i="1"/>
  <c r="C44" i="1"/>
  <c r="B44" i="1"/>
  <c r="C29" i="1"/>
  <c r="B29" i="1"/>
  <c r="C35" i="1"/>
  <c r="B35" i="1"/>
</calcChain>
</file>

<file path=xl/sharedStrings.xml><?xml version="1.0" encoding="utf-8"?>
<sst xmlns="http://schemas.openxmlformats.org/spreadsheetml/2006/main" count="325" uniqueCount="195">
  <si>
    <r>
      <t>Curtin University</t>
    </r>
    <r>
      <rPr>
        <sz val="11"/>
        <color theme="1"/>
        <rFont val="Arial"/>
        <family val="2"/>
      </rPr>
      <t xml:space="preserve">
School of Education </t>
    </r>
  </si>
  <si>
    <t>Course:</t>
  </si>
  <si>
    <t>This study plan is correct and contains up to date course information at the time of issue but may be subject to change. Curtin will not be liable to you or to any other person for any loss or damage (including direct, consequential or economic loss or damage) however caused and whether by negligence or otherwise which may result directly or indirectly from the use of this publication.</t>
  </si>
  <si>
    <t>Curtin University is a trademark of Curtin University of Technology</t>
  </si>
  <si>
    <t>CRICOS Provider Code 00301J</t>
  </si>
  <si>
    <t>800 credit points required</t>
  </si>
  <si>
    <t>Child Development for Educators</t>
  </si>
  <si>
    <t>INED3002</t>
  </si>
  <si>
    <t>EDC370</t>
  </si>
  <si>
    <t>Notes</t>
  </si>
  <si>
    <t>Indigenous Australian Education</t>
  </si>
  <si>
    <t>EDUC1020</t>
  </si>
  <si>
    <t>EDC105</t>
  </si>
  <si>
    <t>EDUC1022</t>
  </si>
  <si>
    <t>EDC135</t>
  </si>
  <si>
    <t>EDUC1018</t>
  </si>
  <si>
    <t>EDC163</t>
  </si>
  <si>
    <t>EDUC1028</t>
  </si>
  <si>
    <t>EDC175</t>
  </si>
  <si>
    <t>EDUC2006</t>
  </si>
  <si>
    <t>EDC245</t>
  </si>
  <si>
    <t>EDUC4050</t>
  </si>
  <si>
    <t>EDC445</t>
  </si>
  <si>
    <t>The Professional Educator: Transition to the Profession</t>
  </si>
  <si>
    <t>EDUC4041</t>
  </si>
  <si>
    <t>EDC450</t>
  </si>
  <si>
    <t>The Professional Educator: Developing Teacher Identity</t>
  </si>
  <si>
    <t>Level 2</t>
  </si>
  <si>
    <t>Level 3</t>
  </si>
  <si>
    <t>Level 4</t>
  </si>
  <si>
    <t>iSTEM</t>
  </si>
  <si>
    <t>EDUC4033</t>
  </si>
  <si>
    <t>EDC492</t>
  </si>
  <si>
    <t>iSTEM Education through Digital Stories</t>
  </si>
  <si>
    <t>EDUC4035</t>
  </si>
  <si>
    <t>EDC493</t>
  </si>
  <si>
    <t>iSTEM: Social Issues</t>
  </si>
  <si>
    <t>EDUC4026</t>
  </si>
  <si>
    <t>EDC488</t>
  </si>
  <si>
    <t>Project-based iSTEM Education</t>
  </si>
  <si>
    <t>English Language and Literacy</t>
  </si>
  <si>
    <t>EDUC4024</t>
  </si>
  <si>
    <t>EDC486</t>
  </si>
  <si>
    <t>EDUC4037</t>
  </si>
  <si>
    <t>EDC494</t>
  </si>
  <si>
    <t>Language and Diversity</t>
  </si>
  <si>
    <t>EDUC4025</t>
  </si>
  <si>
    <t>EDC487</t>
  </si>
  <si>
    <t>Creative Literacies</t>
  </si>
  <si>
    <t>Literacy and Numeracy in Diverse Populations</t>
  </si>
  <si>
    <t>EDUC4028</t>
  </si>
  <si>
    <t>EDC490</t>
  </si>
  <si>
    <t>EDUC4045</t>
  </si>
  <si>
    <t>EDC460</t>
  </si>
  <si>
    <t>EDUC4043</t>
  </si>
  <si>
    <t>EDC465</t>
  </si>
  <si>
    <t>Technologies</t>
  </si>
  <si>
    <t>EDUC4030</t>
  </si>
  <si>
    <t>EDC491</t>
  </si>
  <si>
    <t>Technologies: Coding for Teachers</t>
  </si>
  <si>
    <t>EDUC4039</t>
  </si>
  <si>
    <t>EDC495</t>
  </si>
  <si>
    <t>Technologies: Design Solutions</t>
  </si>
  <si>
    <t>EDUC4047</t>
  </si>
  <si>
    <t>EDC470</t>
  </si>
  <si>
    <t>Technologies: Digital Solutions</t>
  </si>
  <si>
    <t>Catholic Education</t>
  </si>
  <si>
    <t>CTED4003</t>
  </si>
  <si>
    <t>EDC483</t>
  </si>
  <si>
    <t>An Introduction to Catholic Education</t>
  </si>
  <si>
    <t>CTED4005</t>
  </si>
  <si>
    <t>EDC485</t>
  </si>
  <si>
    <t>CTED4004</t>
  </si>
  <si>
    <t>EDC484</t>
  </si>
  <si>
    <t>Professional Experience 4: The Internship</t>
  </si>
  <si>
    <t>Creating &amp; Responding to Literature</t>
  </si>
  <si>
    <t>Supporting Literacy &amp; Numeracy Development for Diverse Learners</t>
  </si>
  <si>
    <t>Alternative Approaches to Teaching Literacy &amp; Numeracy</t>
  </si>
  <si>
    <t>Prayer &amp; Morality in Catholic Studies</t>
  </si>
  <si>
    <t>Creed &amp; Sacraments in Catholic Studies</t>
  </si>
  <si>
    <t xml:space="preserve">Credits to Complete:  </t>
  </si>
  <si>
    <t>All other units</t>
  </si>
  <si>
    <t>Course Codes &amp; Titles</t>
  </si>
  <si>
    <t>SP commencing enrolment:</t>
  </si>
  <si>
    <t>Select starting SP</t>
  </si>
  <si>
    <t>START</t>
  </si>
  <si>
    <t>OpenUnis SP1</t>
  </si>
  <si>
    <t>SP1</t>
  </si>
  <si>
    <t>OpenUnis SP3</t>
  </si>
  <si>
    <t>SP3</t>
  </si>
  <si>
    <t>Order of Study Combinations</t>
  </si>
  <si>
    <t>Curtin SPK</t>
  </si>
  <si>
    <t>OUA Code</t>
  </si>
  <si>
    <t>Subject Title</t>
  </si>
  <si>
    <t>Pre-reqs</t>
  </si>
  <si>
    <t>Teaching and Learning in the Digital World</t>
  </si>
  <si>
    <t>Educators Inquiring About the World</t>
  </si>
  <si>
    <t>Prior Study</t>
  </si>
  <si>
    <t>Level 1</t>
  </si>
  <si>
    <t>Literacy &amp; Numeracy for Aboriginal &amp; Torres Strait Islander (ATSI) Learners</t>
  </si>
  <si>
    <t>Commencing enrolment:</t>
  </si>
  <si>
    <t>Specified Elective - please choose from the list below</t>
  </si>
  <si>
    <t>Progress</t>
  </si>
  <si>
    <r>
      <rPr>
        <b/>
        <sz val="12"/>
        <rFont val="Segoe UI"/>
        <family val="2"/>
      </rPr>
      <t xml:space="preserve">If you have any queries about your course, please contact </t>
    </r>
    <r>
      <rPr>
        <b/>
        <u/>
        <sz val="12"/>
        <color theme="10"/>
        <rFont val="Segoe UI"/>
        <family val="2"/>
      </rPr>
      <t>Curtin Connect</t>
    </r>
  </si>
  <si>
    <t>International Baccalaureate</t>
  </si>
  <si>
    <t>Prereq</t>
  </si>
  <si>
    <t>EDIB4004</t>
  </si>
  <si>
    <t>EDC481</t>
  </si>
  <si>
    <t>Introduction to the International Baccalaureate Programme</t>
  </si>
  <si>
    <t>EDIB4005</t>
  </si>
  <si>
    <t>EDC496</t>
  </si>
  <si>
    <t>International Baccalaureate Primary Years Programme</t>
  </si>
  <si>
    <t>EDIB4007</t>
  </si>
  <si>
    <t>EDC482</t>
  </si>
  <si>
    <t>The International Baccalaureate in Action</t>
  </si>
  <si>
    <t>Nil</t>
  </si>
  <si>
    <t>2022 OUA Education Enrolment Planner</t>
  </si>
  <si>
    <t>List of Education Specified Elective units</t>
  </si>
  <si>
    <t>EDC497</t>
  </si>
  <si>
    <t>International Baccalaureate Middle Years Programme</t>
  </si>
  <si>
    <t>EDIB4006</t>
  </si>
  <si>
    <t>OB-EDSC v.3</t>
  </si>
  <si>
    <t>OU-EDSC v.3</t>
  </si>
  <si>
    <t>EDSC1010</t>
  </si>
  <si>
    <t>EDSC1012</t>
  </si>
  <si>
    <t>EDSC4031</t>
  </si>
  <si>
    <t>EDSC2007</t>
  </si>
  <si>
    <t>EDSC2010</t>
  </si>
  <si>
    <t>SpElec</t>
  </si>
  <si>
    <t>EDSC3008</t>
  </si>
  <si>
    <t>EDSC4019</t>
  </si>
  <si>
    <t>EDSC3006</t>
  </si>
  <si>
    <t>EDSC3010</t>
  </si>
  <si>
    <t>Major TA Unit</t>
  </si>
  <si>
    <t>C&amp;I Unit</t>
  </si>
  <si>
    <t>Specified Elective</t>
  </si>
  <si>
    <t>Learning Theories, Diversity and Differentiation</t>
  </si>
  <si>
    <t>EDS107</t>
  </si>
  <si>
    <t>Literacy and Numeracy Across the Curriculum</t>
  </si>
  <si>
    <t>EDS110</t>
  </si>
  <si>
    <t>Managing the Learning Environment</t>
  </si>
  <si>
    <t>EDS210</t>
  </si>
  <si>
    <t>Secondary Professional Experience 1: Planning</t>
  </si>
  <si>
    <t>EDC163, EDS110</t>
  </si>
  <si>
    <t>EDS261</t>
  </si>
  <si>
    <t>Secondary Professional Experience 2: Assessment and Reporting</t>
  </si>
  <si>
    <t>EDS360</t>
  </si>
  <si>
    <t>Secondary Prof Exp 3: Using Data to Inform Teach and Learn</t>
  </si>
  <si>
    <t>EDS261, C&amp;I Senior</t>
  </si>
  <si>
    <t>EDS355</t>
  </si>
  <si>
    <t>Curriculum and Culture in Secondary Schools</t>
  </si>
  <si>
    <t>EDS309</t>
  </si>
  <si>
    <t>Educating Adolescents: Diversity and Inclusion</t>
  </si>
  <si>
    <t>EDS365</t>
  </si>
  <si>
    <t>Curriculum and Instruction Senior Secondary: English</t>
  </si>
  <si>
    <t>EDS133</t>
  </si>
  <si>
    <t>EDSC4025</t>
  </si>
  <si>
    <t>EDS144</t>
  </si>
  <si>
    <t>Curriculum and Instruction Lower Secondary: HASS</t>
  </si>
  <si>
    <t>EDSC4027</t>
  </si>
  <si>
    <t>EDS375</t>
  </si>
  <si>
    <t>Curriculum and Instruction Senior Secondary: HASS</t>
  </si>
  <si>
    <t>EDSC4029</t>
  </si>
  <si>
    <t>EDS310</t>
  </si>
  <si>
    <t>Curriculum and Instruction Senior Secondary: The Arts</t>
  </si>
  <si>
    <t>EDS155</t>
  </si>
  <si>
    <t>Curriculum and Instruction in Lower Secondary: English</t>
  </si>
  <si>
    <t>EDSC4033</t>
  </si>
  <si>
    <t>Curriculum and Instruction in Lower Secondary: The Arts</t>
  </si>
  <si>
    <t>GEOG1001</t>
  </si>
  <si>
    <t>PHGY1001</t>
  </si>
  <si>
    <t>ECON1002</t>
  </si>
  <si>
    <t>GEOG2004</t>
  </si>
  <si>
    <t>PHGY2001</t>
  </si>
  <si>
    <t>EDPR3010</t>
  </si>
  <si>
    <t>PHGY3001</t>
  </si>
  <si>
    <t>GEOG3003</t>
  </si>
  <si>
    <t xml:space="preserve"> Bachelor of Education (Secondary Education) (HASS - Geography) v3</t>
  </si>
  <si>
    <t>Human Geography</t>
  </si>
  <si>
    <t>GPH110</t>
  </si>
  <si>
    <t>Physical Geography</t>
  </si>
  <si>
    <t>BAN12</t>
  </si>
  <si>
    <t>Introductory Economics</t>
  </si>
  <si>
    <t>GPH200</t>
  </si>
  <si>
    <t>Geographies of Food Security</t>
  </si>
  <si>
    <t>GPH230</t>
  </si>
  <si>
    <t>Natural Hazards</t>
  </si>
  <si>
    <t>EDP373</t>
  </si>
  <si>
    <t>Inquiry in the Humanities &amp; Social Sciences Classroom</t>
  </si>
  <si>
    <t>GPH300</t>
  </si>
  <si>
    <t>Sustainable Livelihoods</t>
  </si>
  <si>
    <t>GPH100</t>
  </si>
  <si>
    <t>EDC155, EDC151</t>
  </si>
  <si>
    <t>GPH311</t>
  </si>
  <si>
    <t>Cultural Landscapes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</si>
</sst>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44" x14ac:knownFonts="1">
    <font>
      <sz val="11"/>
      <color theme="1"/>
      <name val="Calibri"/>
      <family val="2"/>
      <scheme val="minor"/>
    </font>
    <font>
      <b/>
      <sz val="11"/>
      <color theme="1"/>
      <name val="Arial"/>
      <family val="2"/>
    </font>
    <font>
      <sz val="11"/>
      <color theme="1"/>
      <name val="Arial"/>
      <family val="2"/>
    </font>
    <font>
      <b/>
      <sz val="18"/>
      <color theme="0"/>
      <name val="Arial"/>
      <family val="2"/>
    </font>
    <font>
      <b/>
      <sz val="11"/>
      <color theme="1"/>
      <name val="Segoe UI"/>
      <family val="2"/>
    </font>
    <font>
      <sz val="11"/>
      <color theme="1"/>
      <name val="Segoe UI"/>
      <family val="2"/>
    </font>
    <font>
      <sz val="11"/>
      <name val="Segoe UI"/>
      <family val="2"/>
    </font>
    <font>
      <b/>
      <sz val="9"/>
      <color theme="1"/>
      <name val="Segoe UI"/>
      <family val="2"/>
    </font>
    <font>
      <b/>
      <sz val="8"/>
      <color theme="1"/>
      <name val="Segoe UI"/>
      <family val="2"/>
    </font>
    <font>
      <sz val="9"/>
      <color theme="1"/>
      <name val="Segoe UI"/>
      <family val="2"/>
    </font>
    <font>
      <b/>
      <sz val="8"/>
      <color theme="0"/>
      <name val="Segoe UI"/>
      <family val="2"/>
    </font>
    <font>
      <sz val="8"/>
      <color theme="1"/>
      <name val="Segoe UI"/>
      <family val="2"/>
    </font>
    <font>
      <sz val="8"/>
      <name val="Segoe UI"/>
      <family val="2"/>
    </font>
    <font>
      <sz val="6"/>
      <color theme="1"/>
      <name val="Segoe UI"/>
      <family val="2"/>
    </font>
    <font>
      <b/>
      <sz val="10"/>
      <name val="Segoe UI"/>
      <family val="2"/>
    </font>
    <font>
      <sz val="6"/>
      <color theme="1"/>
      <name val="Arial"/>
      <family val="2"/>
    </font>
    <font>
      <sz val="10"/>
      <color indexed="8"/>
      <name val="Arial"/>
      <family val="2"/>
    </font>
    <font>
      <sz val="9"/>
      <name val="Segoe UI"/>
      <family val="2"/>
    </font>
    <font>
      <b/>
      <sz val="9"/>
      <name val="Segoe UI"/>
      <family val="2"/>
    </font>
    <font>
      <b/>
      <sz val="11"/>
      <name val="Arial"/>
      <family val="2"/>
    </font>
    <font>
      <b/>
      <sz val="12"/>
      <name val="Arial"/>
      <family val="2"/>
    </font>
    <font>
      <b/>
      <sz val="11"/>
      <name val="Segoe UI"/>
      <family val="2"/>
    </font>
    <font>
      <sz val="8"/>
      <color theme="1"/>
      <name val="Arial"/>
      <family val="2"/>
    </font>
    <font>
      <b/>
      <sz val="8"/>
      <color theme="0"/>
      <name val="Arial"/>
      <family val="2"/>
    </font>
    <font>
      <b/>
      <sz val="9"/>
      <color theme="0"/>
      <name val="Arial"/>
      <family val="2"/>
    </font>
    <font>
      <sz val="8"/>
      <name val="Arial"/>
      <family val="2"/>
    </font>
    <font>
      <sz val="8"/>
      <color theme="0"/>
      <name val="Segoe UI"/>
      <family val="2"/>
    </font>
    <font>
      <b/>
      <sz val="10"/>
      <color theme="1"/>
      <name val="Segoe UI"/>
      <family val="2"/>
    </font>
    <font>
      <sz val="7"/>
      <color theme="1"/>
      <name val="Segoe UI"/>
      <family val="2"/>
    </font>
    <font>
      <sz val="7"/>
      <color theme="1"/>
      <name val="Arial"/>
      <family val="2"/>
    </font>
    <font>
      <sz val="9"/>
      <name val="Wingdings"/>
      <charset val="2"/>
    </font>
    <font>
      <u/>
      <sz val="11"/>
      <color theme="10"/>
      <name val="Calibri"/>
      <family val="2"/>
      <scheme val="minor"/>
    </font>
    <font>
      <b/>
      <u/>
      <sz val="12"/>
      <color theme="10"/>
      <name val="Segoe UI"/>
      <family val="2"/>
    </font>
    <font>
      <b/>
      <sz val="12"/>
      <name val="Segoe UI"/>
      <family val="2"/>
    </font>
    <font>
      <b/>
      <u/>
      <sz val="12"/>
      <color theme="10"/>
      <name val="Calibri"/>
      <family val="2"/>
      <scheme val="minor"/>
    </font>
    <font>
      <b/>
      <sz val="9"/>
      <color theme="0"/>
      <name val="Segoe UI"/>
      <family val="2"/>
    </font>
    <font>
      <sz val="12"/>
      <color theme="1"/>
      <name val="Wingdings"/>
      <charset val="2"/>
    </font>
    <font>
      <b/>
      <sz val="8"/>
      <name val="Segoe UI"/>
      <family val="2"/>
    </font>
    <font>
      <sz val="12"/>
      <color theme="1"/>
      <name val="Segoe UI"/>
      <family val="2"/>
    </font>
    <font>
      <b/>
      <sz val="6"/>
      <color theme="1"/>
      <name val="Segoe UI"/>
      <family val="2"/>
    </font>
    <font>
      <sz val="6"/>
      <color theme="1"/>
      <name val="Calibri"/>
      <family val="2"/>
      <scheme val="minor"/>
    </font>
    <font>
      <sz val="8"/>
      <color rgb="FF000000"/>
      <name val="Arial"/>
      <family val="2"/>
    </font>
    <font>
      <sz val="10"/>
      <color theme="1"/>
      <name val="Calibri"/>
      <family val="2"/>
      <scheme val="minor"/>
    </font>
    <font>
      <sz val="11"/>
      <color rgb="FF444444"/>
      <name val="Calibri"/>
      <family val="2"/>
      <scheme val="minor"/>
    </font>
  </fonts>
  <fills count="19">
    <fill>
      <patternFill patternType="none"/>
    </fill>
    <fill>
      <patternFill patternType="gray125"/>
    </fill>
    <fill>
      <patternFill patternType="solid">
        <fgColor theme="0"/>
        <bgColor indexed="64"/>
      </patternFill>
    </fill>
    <fill>
      <patternFill patternType="solid">
        <fgColor theme="1" tint="0.14999847407452621"/>
        <bgColor indexed="64"/>
      </patternFill>
    </fill>
    <fill>
      <patternFill patternType="solid">
        <fgColor rgb="FF95B3D7"/>
        <bgColor indexed="64"/>
      </patternFill>
    </fill>
    <fill>
      <patternFill patternType="solid">
        <fgColor rgb="FF538DD5"/>
        <bgColor indexed="64"/>
      </patternFill>
    </fill>
    <fill>
      <patternFill patternType="solid">
        <fgColor rgb="FF9BC2E6"/>
        <bgColor indexed="64"/>
      </patternFill>
    </fill>
    <fill>
      <patternFill patternType="solid">
        <fgColor theme="2" tint="-0.499984740745262"/>
        <bgColor indexed="64"/>
      </patternFill>
    </fill>
    <fill>
      <patternFill patternType="solid">
        <fgColor theme="0" tint="-0.14999847407452621"/>
        <bgColor indexed="64"/>
      </patternFill>
    </fill>
    <fill>
      <patternFill patternType="solid">
        <fgColor rgb="FF999999"/>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rgb="FFE2EFDA"/>
        <bgColor rgb="FF000000"/>
      </patternFill>
    </fill>
    <fill>
      <patternFill patternType="solid">
        <fgColor rgb="FFFCE4D6"/>
        <bgColor rgb="FF000000"/>
      </patternFill>
    </fill>
    <fill>
      <patternFill patternType="solid">
        <fgColor theme="9" tint="0.79998168889431442"/>
        <bgColor rgb="FF000000"/>
      </patternFill>
    </fill>
    <fill>
      <patternFill patternType="solid">
        <fgColor rgb="FFDDEBF7"/>
        <bgColor rgb="FF000000"/>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s>
  <borders count="52">
    <border>
      <left/>
      <right/>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3743705557422"/>
      </right>
      <top style="thin">
        <color theme="0" tint="-0.14996795556505021"/>
      </top>
      <bottom style="thin">
        <color theme="0" tint="-0.14993743705557422"/>
      </bottom>
      <diagonal/>
    </border>
    <border>
      <left/>
      <right/>
      <top style="thin">
        <color theme="0" tint="-0.14996795556505021"/>
      </top>
      <bottom style="thin">
        <color theme="0" tint="-0.14993743705557422"/>
      </bottom>
      <diagonal/>
    </border>
    <border>
      <left style="thin">
        <color theme="0" tint="-0.14996795556505021"/>
      </left>
      <right/>
      <top style="thin">
        <color theme="0" tint="-0.14993743705557422"/>
      </top>
      <bottom style="thin">
        <color theme="0" tint="-0.14996795556505021"/>
      </bottom>
      <diagonal/>
    </border>
    <border>
      <left/>
      <right/>
      <top style="thin">
        <color theme="0" tint="-0.14993743705557422"/>
      </top>
      <bottom style="thin">
        <color theme="0" tint="-0.14996795556505021"/>
      </bottom>
      <diagonal/>
    </border>
    <border>
      <left/>
      <right/>
      <top style="thin">
        <color theme="0" tint="-0.14996795556505021"/>
      </top>
      <bottom/>
      <diagonal/>
    </border>
    <border>
      <left/>
      <right/>
      <top style="thin">
        <color auto="1"/>
      </top>
      <bottom style="thin">
        <color auto="1"/>
      </bottom>
      <diagonal/>
    </border>
    <border>
      <left/>
      <right/>
      <top style="thin">
        <color indexed="64"/>
      </top>
      <bottom/>
      <diagonal/>
    </border>
    <border>
      <left/>
      <right/>
      <top/>
      <bottom style="thin">
        <color auto="1"/>
      </bottom>
      <diagonal/>
    </border>
    <border>
      <left style="thin">
        <color rgb="FF6D6E71"/>
      </left>
      <right/>
      <top style="thin">
        <color rgb="FF6D6E71"/>
      </top>
      <bottom/>
      <diagonal/>
    </border>
    <border>
      <left/>
      <right/>
      <top style="thin">
        <color rgb="FF6D6E71"/>
      </top>
      <bottom/>
      <diagonal/>
    </border>
    <border>
      <left/>
      <right style="thin">
        <color rgb="FF6D6E71"/>
      </right>
      <top style="thin">
        <color rgb="FF6D6E7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3743705557422"/>
      </top>
      <bottom style="thin">
        <color theme="0" tint="-0.14996795556505021"/>
      </bottom>
      <diagonal/>
    </border>
    <border>
      <left/>
      <right/>
      <top style="thin">
        <color theme="0" tint="-0.1498764000366222"/>
      </top>
      <bottom style="thin">
        <color theme="0" tint="-0.1498458815271462"/>
      </bottom>
      <diagonal/>
    </border>
    <border>
      <left/>
      <right style="thin">
        <color theme="0" tint="-0.24994659260841701"/>
      </right>
      <top/>
      <bottom/>
      <diagonal/>
    </border>
    <border>
      <left/>
      <right/>
      <top style="thin">
        <color rgb="FF6D6E71"/>
      </top>
      <bottom style="thin">
        <color theme="0" tint="-0.14993743705557422"/>
      </bottom>
      <diagonal/>
    </border>
    <border>
      <left/>
      <right style="thin">
        <color rgb="FF6D6E71"/>
      </right>
      <top style="thin">
        <color rgb="FF6D6E71"/>
      </top>
      <bottom style="thin">
        <color theme="0" tint="-0.14993743705557422"/>
      </bottom>
      <diagonal/>
    </border>
    <border>
      <left/>
      <right style="thin">
        <color theme="0" tint="-0.14996795556505021"/>
      </right>
      <top style="thin">
        <color theme="0" tint="-0.14990691854609822"/>
      </top>
      <bottom style="thin">
        <color theme="0" tint="-0.14996795556505021"/>
      </bottom>
      <diagonal/>
    </border>
    <border>
      <left/>
      <right/>
      <top style="thin">
        <color theme="0" tint="-0.14990691854609822"/>
      </top>
      <bottom style="thin">
        <color theme="0" tint="-0.14996795556505021"/>
      </bottom>
      <diagonal/>
    </border>
    <border>
      <left/>
      <right/>
      <top style="thin">
        <color theme="0" tint="-0.14993743705557422"/>
      </top>
      <bottom style="thin">
        <color theme="0" tint="-0.14993743705557422"/>
      </bottom>
      <diagonal/>
    </border>
    <border>
      <left/>
      <right/>
      <top/>
      <bottom style="thin">
        <color theme="0" tint="-0.14993743705557422"/>
      </bottom>
      <diagonal/>
    </border>
    <border>
      <left/>
      <right/>
      <top style="thin">
        <color theme="0" tint="-0.14993743705557422"/>
      </top>
      <bottom/>
      <diagonal/>
    </border>
    <border>
      <left/>
      <right/>
      <top style="thin">
        <color theme="0" tint="-0.34998626667073579"/>
      </top>
      <bottom style="thin">
        <color theme="0" tint="-0.34998626667073579"/>
      </bottom>
      <diagonal/>
    </border>
    <border>
      <left/>
      <right/>
      <top/>
      <bottom style="thin">
        <color theme="0" tint="-0.1498458815271462"/>
      </bottom>
      <diagonal/>
    </border>
    <border>
      <left style="thin">
        <color theme="0" tint="-0.1498764000366222"/>
      </left>
      <right/>
      <top style="thin">
        <color theme="0" tint="-0.1498764000366222"/>
      </top>
      <bottom style="thin">
        <color theme="0" tint="-0.14990691854609822"/>
      </bottom>
      <diagonal/>
    </border>
    <border>
      <left/>
      <right/>
      <top style="thin">
        <color theme="0" tint="-0.1498764000366222"/>
      </top>
      <bottom style="thin">
        <color theme="0" tint="-0.14990691854609822"/>
      </bottom>
      <diagonal/>
    </border>
    <border>
      <left/>
      <right style="thin">
        <color theme="0" tint="-0.1498764000366222"/>
      </right>
      <top style="thin">
        <color theme="0" tint="-0.1498764000366222"/>
      </top>
      <bottom style="thin">
        <color theme="0" tint="-0.14990691854609822"/>
      </bottom>
      <diagonal/>
    </border>
    <border>
      <left style="thin">
        <color theme="0" tint="-0.1498764000366222"/>
      </left>
      <right/>
      <top/>
      <bottom style="thin">
        <color theme="0" tint="-0.14996795556505021"/>
      </bottom>
      <diagonal/>
    </border>
    <border>
      <left/>
      <right style="thin">
        <color theme="0" tint="-0.1498764000366222"/>
      </right>
      <top/>
      <bottom style="thin">
        <color theme="0" tint="-0.14993743705557422"/>
      </bottom>
      <diagonal/>
    </border>
    <border>
      <left style="thin">
        <color theme="0" tint="-0.1498764000366222"/>
      </left>
      <right/>
      <top style="thin">
        <color theme="0" tint="-0.14993743705557422"/>
      </top>
      <bottom style="thin">
        <color theme="0" tint="-0.14996795556505021"/>
      </bottom>
      <diagonal/>
    </border>
    <border>
      <left/>
      <right style="thin">
        <color theme="0" tint="-0.1498764000366222"/>
      </right>
      <top style="thin">
        <color theme="0" tint="-0.14993743705557422"/>
      </top>
      <bottom style="thin">
        <color theme="0" tint="-0.14993743705557422"/>
      </bottom>
      <diagonal/>
    </border>
    <border>
      <left style="thin">
        <color theme="0" tint="-0.1498764000366222"/>
      </left>
      <right/>
      <top style="thin">
        <color theme="0" tint="-0.14993743705557422"/>
      </top>
      <bottom/>
      <diagonal/>
    </border>
    <border>
      <left/>
      <right style="thin">
        <color theme="0" tint="-0.1498764000366222"/>
      </right>
      <top style="thin">
        <color theme="0" tint="-0.14993743705557422"/>
      </top>
      <bottom/>
      <diagonal/>
    </border>
    <border>
      <left style="thin">
        <color theme="0" tint="-0.1498764000366222"/>
      </left>
      <right/>
      <top style="thin">
        <color theme="0" tint="-0.34998626667073579"/>
      </top>
      <bottom style="thin">
        <color theme="0" tint="-0.34998626667073579"/>
      </bottom>
      <diagonal/>
    </border>
    <border>
      <left/>
      <right style="thin">
        <color theme="0" tint="-0.1498764000366222"/>
      </right>
      <top style="thin">
        <color theme="0" tint="-0.34998626667073579"/>
      </top>
      <bottom style="thin">
        <color theme="0" tint="-0.34998626667073579"/>
      </bottom>
      <diagonal/>
    </border>
    <border>
      <left/>
      <right style="thin">
        <color theme="0" tint="-0.1498764000366222"/>
      </right>
      <top/>
      <bottom style="thin">
        <color theme="0" tint="-0.1498458815271462"/>
      </bottom>
      <diagonal/>
    </border>
    <border>
      <left/>
      <right style="thin">
        <color theme="0" tint="-0.1498764000366222"/>
      </right>
      <top style="thin">
        <color theme="0" tint="-0.1498764000366222"/>
      </top>
      <bottom style="thin">
        <color theme="0" tint="-0.1498458815271462"/>
      </bottom>
      <diagonal/>
    </border>
    <border>
      <left style="thin">
        <color theme="0" tint="-0.1498764000366222"/>
      </left>
      <right/>
      <top/>
      <bottom/>
      <diagonal/>
    </border>
    <border>
      <left/>
      <right style="thin">
        <color theme="0" tint="-0.1498764000366222"/>
      </right>
      <top/>
      <bottom/>
      <diagonal/>
    </border>
    <border>
      <left style="thin">
        <color theme="0" tint="-0.1498764000366222"/>
      </left>
      <right/>
      <top style="thin">
        <color theme="0" tint="-0.1498458815271462"/>
      </top>
      <bottom style="thin">
        <color theme="0" tint="-0.1498458815271462"/>
      </bottom>
      <diagonal/>
    </border>
    <border>
      <left/>
      <right/>
      <top style="thin">
        <color theme="0" tint="-0.1498458815271462"/>
      </top>
      <bottom style="thin">
        <color theme="0" tint="-0.1498458815271462"/>
      </bottom>
      <diagonal/>
    </border>
    <border>
      <left/>
      <right style="thin">
        <color theme="0" tint="-0.1498764000366222"/>
      </right>
      <top style="thin">
        <color theme="0" tint="-0.1498458815271462"/>
      </top>
      <bottom style="thin">
        <color theme="0" tint="-0.1498458815271462"/>
      </bottom>
      <diagonal/>
    </border>
    <border>
      <left style="thin">
        <color theme="0" tint="-0.1498764000366222"/>
      </left>
      <right/>
      <top style="thin">
        <color theme="0" tint="-0.1498458815271462"/>
      </top>
      <bottom style="thin">
        <color theme="0" tint="-0.1498764000366222"/>
      </bottom>
      <diagonal/>
    </border>
    <border>
      <left/>
      <right/>
      <top style="thin">
        <color theme="0" tint="-0.1498458815271462"/>
      </top>
      <bottom style="thin">
        <color theme="0" tint="-0.1498764000366222"/>
      </bottom>
      <diagonal/>
    </border>
    <border>
      <left/>
      <right style="thin">
        <color theme="0" tint="-0.1498764000366222"/>
      </right>
      <top style="thin">
        <color theme="0" tint="-0.1498458815271462"/>
      </top>
      <bottom style="thin">
        <color theme="0" tint="-0.1498764000366222"/>
      </bottom>
      <diagonal/>
    </border>
    <border>
      <left/>
      <right/>
      <top/>
      <bottom style="medium">
        <color indexed="64"/>
      </bottom>
      <diagonal/>
    </border>
    <border>
      <left/>
      <right/>
      <top style="medium">
        <color indexed="64"/>
      </top>
      <bottom/>
      <diagonal/>
    </border>
  </borders>
  <cellStyleXfs count="3">
    <xf numFmtId="0" fontId="0" fillId="0" borderId="0"/>
    <xf numFmtId="0" fontId="16" fillId="0" borderId="0">
      <alignment vertical="top"/>
    </xf>
    <xf numFmtId="0" fontId="31" fillId="0" borderId="0" applyNumberFormat="0" applyFill="0" applyBorder="0" applyAlignment="0" applyProtection="0"/>
  </cellStyleXfs>
  <cellXfs count="216">
    <xf numFmtId="0" fontId="0" fillId="0" borderId="0" xfId="0"/>
    <xf numFmtId="0" fontId="22" fillId="0" borderId="0" xfId="0" applyFont="1" applyAlignment="1">
      <alignment vertical="center"/>
    </xf>
    <xf numFmtId="0" fontId="23" fillId="7" borderId="0" xfId="0" applyFont="1" applyFill="1" applyAlignment="1">
      <alignment vertical="center"/>
    </xf>
    <xf numFmtId="0" fontId="22" fillId="0" borderId="0" xfId="0" applyFont="1" applyAlignment="1">
      <alignment horizontal="left" vertical="center"/>
    </xf>
    <xf numFmtId="0" fontId="22" fillId="0" borderId="0" xfId="0" applyFont="1"/>
    <xf numFmtId="0" fontId="22" fillId="0" borderId="0" xfId="0" applyFont="1" applyFill="1" applyAlignment="1">
      <alignment vertical="center"/>
    </xf>
    <xf numFmtId="0" fontId="24" fillId="7" borderId="0" xfId="0" applyFont="1" applyFill="1" applyAlignment="1">
      <alignment vertical="center"/>
    </xf>
    <xf numFmtId="0" fontId="12" fillId="7" borderId="0" xfId="0" applyFont="1" applyFill="1" applyBorder="1" applyAlignment="1">
      <alignment horizontal="center" vertical="center"/>
    </xf>
    <xf numFmtId="0" fontId="22" fillId="8" borderId="10" xfId="0" applyFont="1" applyFill="1" applyBorder="1" applyAlignment="1">
      <alignment vertical="center"/>
    </xf>
    <xf numFmtId="0" fontId="22" fillId="8" borderId="10" xfId="0" applyFont="1" applyFill="1" applyBorder="1" applyAlignment="1">
      <alignment horizontal="center" vertical="center"/>
    </xf>
    <xf numFmtId="0" fontId="22" fillId="0" borderId="11" xfId="0" applyFont="1" applyBorder="1" applyAlignment="1">
      <alignment horizontal="center" vertical="center"/>
    </xf>
    <xf numFmtId="0" fontId="25" fillId="0" borderId="0" xfId="0" applyFont="1" applyFill="1" applyBorder="1" applyAlignment="1">
      <alignment vertical="center"/>
    </xf>
    <xf numFmtId="0" fontId="22" fillId="0" borderId="0" xfId="0" applyFont="1" applyBorder="1" applyAlignment="1">
      <alignment horizontal="center" vertical="center"/>
    </xf>
    <xf numFmtId="0" fontId="22" fillId="0" borderId="0" xfId="0" applyFont="1" applyFill="1" applyBorder="1" applyAlignment="1">
      <alignment horizontal="center" vertical="center"/>
    </xf>
    <xf numFmtId="0" fontId="25" fillId="0" borderId="0" xfId="0" applyFont="1" applyFill="1" applyAlignment="1">
      <alignment vertical="center"/>
    </xf>
    <xf numFmtId="49" fontId="8" fillId="0" borderId="12" xfId="0" applyNumberFormat="1" applyFont="1" applyBorder="1"/>
    <xf numFmtId="0" fontId="8" fillId="0" borderId="12" xfId="0" applyFont="1" applyBorder="1"/>
    <xf numFmtId="0" fontId="8" fillId="0" borderId="12" xfId="0" applyFont="1" applyBorder="1" applyAlignment="1"/>
    <xf numFmtId="49" fontId="8" fillId="0" borderId="12" xfId="0" applyNumberFormat="1" applyFont="1" applyFill="1" applyBorder="1"/>
    <xf numFmtId="0" fontId="0" fillId="0" borderId="0" xfId="0" applyAlignment="1">
      <alignment horizontal="center" vertical="center"/>
    </xf>
    <xf numFmtId="0" fontId="7" fillId="2" borderId="0" xfId="0" applyFont="1" applyFill="1" applyAlignment="1" applyProtection="1">
      <alignment horizontal="right" vertical="center"/>
    </xf>
    <xf numFmtId="0" fontId="7" fillId="2" borderId="0" xfId="0" applyFont="1" applyFill="1" applyBorder="1" applyAlignment="1" applyProtection="1">
      <alignment vertical="center"/>
    </xf>
    <xf numFmtId="0" fontId="18" fillId="2" borderId="0" xfId="0" applyFont="1" applyFill="1" applyBorder="1" applyAlignment="1" applyProtection="1">
      <alignment vertical="center"/>
    </xf>
    <xf numFmtId="164" fontId="26" fillId="2" borderId="0" xfId="0" applyNumberFormat="1" applyFont="1" applyFill="1" applyBorder="1" applyAlignment="1" applyProtection="1">
      <alignment vertical="center" wrapText="1"/>
    </xf>
    <xf numFmtId="164" fontId="12" fillId="2" borderId="0" xfId="0" applyNumberFormat="1" applyFont="1" applyFill="1" applyBorder="1" applyAlignment="1" applyProtection="1">
      <alignment vertical="center" wrapText="1"/>
    </xf>
    <xf numFmtId="0" fontId="7" fillId="2" borderId="0" xfId="0" applyFont="1" applyFill="1" applyAlignment="1" applyProtection="1">
      <alignment vertical="center"/>
    </xf>
    <xf numFmtId="1" fontId="9" fillId="2" borderId="0" xfId="0" applyNumberFormat="1" applyFont="1" applyFill="1" applyBorder="1" applyAlignment="1" applyProtection="1">
      <alignment horizontal="right" vertical="center"/>
    </xf>
    <xf numFmtId="0" fontId="8" fillId="2" borderId="0" xfId="0" applyFont="1" applyFill="1" applyAlignment="1" applyProtection="1">
      <alignment horizontal="right" vertical="center"/>
    </xf>
    <xf numFmtId="0" fontId="11" fillId="2" borderId="0" xfId="0" applyFont="1" applyFill="1" applyBorder="1" applyAlignment="1" applyProtection="1">
      <alignment vertical="center"/>
    </xf>
    <xf numFmtId="0" fontId="11" fillId="2" borderId="0" xfId="0" applyFont="1" applyFill="1" applyBorder="1" applyAlignment="1" applyProtection="1">
      <alignment vertical="center" wrapText="1"/>
    </xf>
    <xf numFmtId="0" fontId="5" fillId="2" borderId="0" xfId="0" applyFont="1" applyFill="1" applyAlignment="1" applyProtection="1">
      <alignment vertical="center"/>
    </xf>
    <xf numFmtId="0" fontId="9" fillId="0" borderId="7" xfId="0" applyFont="1" applyFill="1" applyBorder="1" applyAlignment="1" applyProtection="1">
      <alignment horizontal="center" vertical="center" wrapText="1"/>
    </xf>
    <xf numFmtId="0" fontId="9" fillId="2" borderId="8" xfId="0" applyFont="1" applyFill="1" applyBorder="1" applyAlignment="1" applyProtection="1">
      <alignment horizontal="left" vertical="center" wrapText="1"/>
    </xf>
    <xf numFmtId="0" fontId="9" fillId="2" borderId="8" xfId="0" applyFont="1" applyFill="1" applyBorder="1" applyAlignment="1" applyProtection="1">
      <alignment vertical="center"/>
    </xf>
    <xf numFmtId="0" fontId="11" fillId="2" borderId="8"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9" fillId="2" borderId="2" xfId="0" applyFont="1" applyFill="1" applyBorder="1" applyAlignment="1" applyProtection="1">
      <alignment horizontal="left" vertical="center" wrapText="1"/>
    </xf>
    <xf numFmtId="0" fontId="11" fillId="2" borderId="2" xfId="0" applyFont="1" applyFill="1" applyBorder="1" applyAlignment="1" applyProtection="1">
      <alignment horizontal="center" vertical="center" wrapText="1"/>
    </xf>
    <xf numFmtId="0" fontId="9" fillId="10" borderId="7" xfId="0" applyFont="1" applyFill="1" applyBorder="1" applyAlignment="1" applyProtection="1">
      <alignment horizontal="left" vertical="center" wrapText="1"/>
    </xf>
    <xf numFmtId="0" fontId="9" fillId="10" borderId="4" xfId="0" applyFont="1" applyFill="1" applyBorder="1" applyAlignment="1" applyProtection="1">
      <alignment vertical="center" wrapText="1"/>
    </xf>
    <xf numFmtId="0" fontId="11" fillId="10" borderId="4" xfId="0" applyFont="1" applyFill="1" applyBorder="1" applyAlignment="1" applyProtection="1">
      <alignment vertical="center" wrapText="1"/>
    </xf>
    <xf numFmtId="0" fontId="9" fillId="0" borderId="4" xfId="0" applyFont="1" applyFill="1" applyBorder="1" applyAlignment="1" applyProtection="1">
      <alignment vertical="center"/>
    </xf>
    <xf numFmtId="0" fontId="9" fillId="0" borderId="6" xfId="0" applyFont="1" applyFill="1" applyBorder="1" applyAlignment="1" applyProtection="1">
      <alignment vertical="center"/>
    </xf>
    <xf numFmtId="0" fontId="9" fillId="2" borderId="0" xfId="0" applyFont="1" applyFill="1" applyAlignment="1" applyProtection="1">
      <alignment vertical="center"/>
    </xf>
    <xf numFmtId="0" fontId="9" fillId="0" borderId="8" xfId="0" applyFont="1" applyFill="1" applyBorder="1" applyAlignment="1" applyProtection="1">
      <alignment vertical="center"/>
    </xf>
    <xf numFmtId="0" fontId="9" fillId="0" borderId="16" xfId="0" applyFont="1" applyFill="1" applyBorder="1" applyAlignment="1" applyProtection="1">
      <alignment horizontal="center" vertical="center"/>
    </xf>
    <xf numFmtId="0" fontId="9" fillId="2" borderId="0" xfId="0" applyFont="1" applyFill="1" applyBorder="1" applyAlignment="1" applyProtection="1">
      <alignment horizontal="left" vertical="center" wrapText="1"/>
    </xf>
    <xf numFmtId="0" fontId="9" fillId="2" borderId="0" xfId="0" applyFont="1" applyFill="1" applyBorder="1" applyAlignment="1" applyProtection="1">
      <alignment vertical="center"/>
    </xf>
    <xf numFmtId="0" fontId="17" fillId="0" borderId="9" xfId="0" applyFont="1" applyFill="1" applyBorder="1" applyAlignment="1" applyProtection="1">
      <alignment vertical="center"/>
    </xf>
    <xf numFmtId="0" fontId="11" fillId="2" borderId="0" xfId="0" applyFont="1" applyFill="1" applyBorder="1" applyAlignment="1" applyProtection="1">
      <alignment horizontal="center" vertical="center" wrapText="1"/>
    </xf>
    <xf numFmtId="0" fontId="9" fillId="0" borderId="7" xfId="0" applyFont="1" applyFill="1" applyBorder="1" applyAlignment="1" applyProtection="1">
      <alignment horizontal="center" vertical="center"/>
    </xf>
    <xf numFmtId="0" fontId="9" fillId="0" borderId="3" xfId="0" applyFont="1" applyFill="1" applyBorder="1" applyAlignment="1" applyProtection="1">
      <alignment horizontal="center" vertical="center"/>
    </xf>
    <xf numFmtId="0" fontId="17" fillId="0" borderId="4" xfId="0" applyFont="1" applyFill="1" applyBorder="1" applyAlignment="1" applyProtection="1">
      <alignment vertical="center"/>
    </xf>
    <xf numFmtId="0" fontId="6" fillId="0" borderId="6" xfId="0" applyFont="1" applyFill="1" applyBorder="1" applyAlignment="1" applyProtection="1">
      <alignment vertical="center" wrapText="1"/>
      <protection locked="0"/>
    </xf>
    <xf numFmtId="0" fontId="6" fillId="0" borderId="5" xfId="0" applyFont="1" applyFill="1" applyBorder="1" applyAlignment="1" applyProtection="1">
      <alignment vertical="center" wrapText="1"/>
      <protection locked="0"/>
    </xf>
    <xf numFmtId="0" fontId="9" fillId="2" borderId="4" xfId="0" applyFont="1" applyFill="1" applyBorder="1" applyAlignment="1" applyProtection="1">
      <alignment vertical="center"/>
    </xf>
    <xf numFmtId="0" fontId="9" fillId="2" borderId="2" xfId="0" applyFont="1" applyFill="1" applyBorder="1" applyAlignment="1" applyProtection="1">
      <alignment vertical="center"/>
    </xf>
    <xf numFmtId="0" fontId="36" fillId="0" borderId="33" xfId="0" applyFont="1" applyFill="1" applyBorder="1" applyAlignment="1" applyProtection="1">
      <alignment horizontal="center" vertical="center" wrapText="1"/>
      <protection locked="0"/>
    </xf>
    <xf numFmtId="0" fontId="1" fillId="0" borderId="0" xfId="0" applyFont="1" applyFill="1" applyAlignment="1" applyProtection="1">
      <alignment vertical="center" wrapText="1"/>
      <protection locked="0"/>
    </xf>
    <xf numFmtId="0" fontId="19" fillId="0" borderId="0" xfId="0" applyFont="1" applyFill="1" applyBorder="1" applyAlignment="1" applyProtection="1">
      <alignment vertical="center" wrapText="1"/>
      <protection locked="0"/>
    </xf>
    <xf numFmtId="0" fontId="20" fillId="0" borderId="0" xfId="0" applyFont="1" applyFill="1" applyBorder="1" applyAlignment="1" applyProtection="1">
      <alignment vertical="center" wrapText="1"/>
      <protection locked="0"/>
    </xf>
    <xf numFmtId="0" fontId="3" fillId="0" borderId="0" xfId="0" applyFont="1" applyFill="1" applyBorder="1" applyAlignment="1" applyProtection="1">
      <alignment vertical="center"/>
      <protection locked="0"/>
    </xf>
    <xf numFmtId="0" fontId="0" fillId="0" borderId="0" xfId="0" applyFill="1" applyBorder="1" applyProtection="1">
      <protection locked="0"/>
    </xf>
    <xf numFmtId="0" fontId="2" fillId="2" borderId="0" xfId="0" applyFont="1" applyFill="1" applyBorder="1" applyProtection="1">
      <protection locked="0"/>
    </xf>
    <xf numFmtId="0" fontId="2" fillId="2" borderId="0" xfId="0" applyFont="1" applyFill="1" applyProtection="1">
      <protection locked="0"/>
    </xf>
    <xf numFmtId="0" fontId="4" fillId="0" borderId="0" xfId="0" applyFont="1" applyFill="1" applyAlignment="1" applyProtection="1">
      <alignment vertical="center"/>
      <protection locked="0"/>
    </xf>
    <xf numFmtId="0" fontId="21" fillId="0" borderId="0" xfId="0" applyFont="1" applyFill="1" applyBorder="1" applyAlignment="1" applyProtection="1">
      <alignment vertical="center"/>
      <protection locked="0"/>
    </xf>
    <xf numFmtId="0" fontId="4" fillId="0" borderId="0" xfId="0" applyFont="1" applyFill="1" applyBorder="1" applyAlignment="1" applyProtection="1">
      <alignment vertical="center"/>
      <protection locked="0"/>
    </xf>
    <xf numFmtId="0" fontId="5" fillId="2" borderId="0" xfId="0" applyFont="1" applyFill="1" applyBorder="1" applyProtection="1">
      <protection locked="0"/>
    </xf>
    <xf numFmtId="0" fontId="5" fillId="2" borderId="0" xfId="0" applyFont="1" applyFill="1" applyProtection="1">
      <protection locked="0"/>
    </xf>
    <xf numFmtId="0" fontId="5" fillId="2" borderId="0" xfId="0" applyFont="1" applyFill="1" applyAlignment="1" applyProtection="1">
      <alignment vertical="center"/>
      <protection locked="0"/>
    </xf>
    <xf numFmtId="0" fontId="18" fillId="0" borderId="0" xfId="0" applyFont="1" applyFill="1" applyBorder="1" applyAlignment="1" applyProtection="1">
      <alignment vertical="center"/>
      <protection locked="0"/>
    </xf>
    <xf numFmtId="0" fontId="17" fillId="0" borderId="0" xfId="0" applyFont="1" applyFill="1" applyBorder="1" applyAlignment="1" applyProtection="1">
      <alignment vertical="center"/>
      <protection locked="0"/>
    </xf>
    <xf numFmtId="0" fontId="6" fillId="0" borderId="0" xfId="0" applyFont="1" applyFill="1" applyBorder="1" applyAlignment="1" applyProtection="1">
      <alignment vertical="center"/>
      <protection locked="0"/>
    </xf>
    <xf numFmtId="14" fontId="17" fillId="0" borderId="0" xfId="0" applyNumberFormat="1" applyFont="1" applyFill="1" applyBorder="1" applyAlignment="1" applyProtection="1">
      <alignment vertical="center"/>
      <protection locked="0"/>
    </xf>
    <xf numFmtId="0" fontId="9" fillId="2" borderId="0" xfId="0" applyFont="1" applyFill="1" applyBorder="1" applyAlignment="1" applyProtection="1">
      <alignment vertical="center"/>
      <protection locked="0"/>
    </xf>
    <xf numFmtId="0" fontId="5" fillId="2" borderId="0" xfId="0" applyFont="1" applyFill="1" applyBorder="1" applyAlignment="1" applyProtection="1">
      <alignment vertical="center"/>
      <protection locked="0"/>
    </xf>
    <xf numFmtId="0" fontId="11" fillId="2" borderId="0" xfId="0" applyFont="1" applyFill="1" applyBorder="1" applyAlignment="1" applyProtection="1">
      <alignment vertical="center"/>
      <protection locked="0"/>
    </xf>
    <xf numFmtId="0" fontId="11" fillId="2" borderId="0" xfId="0" applyFont="1" applyFill="1" applyBorder="1" applyAlignment="1" applyProtection="1">
      <alignment vertical="center" wrapText="1"/>
      <protection locked="0"/>
    </xf>
    <xf numFmtId="0" fontId="10" fillId="3" borderId="13" xfId="0" applyFont="1" applyFill="1" applyBorder="1" applyAlignment="1" applyProtection="1">
      <alignment horizontal="center" vertical="center"/>
      <protection locked="0"/>
    </xf>
    <xf numFmtId="0" fontId="8" fillId="3" borderId="14" xfId="0" applyFont="1" applyFill="1" applyBorder="1" applyAlignment="1" applyProtection="1">
      <alignment horizontal="right" vertical="center"/>
      <protection locked="0"/>
    </xf>
    <xf numFmtId="0" fontId="11" fillId="3" borderId="14" xfId="0" applyFont="1" applyFill="1" applyBorder="1" applyAlignment="1" applyProtection="1">
      <alignment vertical="center"/>
      <protection locked="0"/>
    </xf>
    <xf numFmtId="0" fontId="22" fillId="0" borderId="0" xfId="0" applyFont="1" applyFill="1" applyAlignment="1" applyProtection="1">
      <alignment vertical="center"/>
      <protection locked="0"/>
    </xf>
    <xf numFmtId="0" fontId="12" fillId="0" borderId="0" xfId="0" applyFont="1" applyFill="1" applyBorder="1" applyAlignment="1" applyProtection="1">
      <alignment vertical="center"/>
      <protection locked="0"/>
    </xf>
    <xf numFmtId="0" fontId="11" fillId="2" borderId="0" xfId="0" applyFont="1" applyFill="1" applyAlignment="1" applyProtection="1">
      <alignment wrapText="1"/>
      <protection locked="0"/>
    </xf>
    <xf numFmtId="0" fontId="9" fillId="2" borderId="4" xfId="0" applyFont="1" applyFill="1" applyBorder="1" applyAlignment="1" applyProtection="1">
      <alignment vertical="center"/>
      <protection locked="0"/>
    </xf>
    <xf numFmtId="0" fontId="25" fillId="0" borderId="0" xfId="0" applyFont="1" applyFill="1" applyBorder="1" applyAlignment="1" applyProtection="1">
      <alignment vertical="center"/>
      <protection locked="0"/>
    </xf>
    <xf numFmtId="0" fontId="12" fillId="0" borderId="0" xfId="0" applyFont="1" applyFill="1" applyBorder="1" applyAlignment="1" applyProtection="1">
      <alignment horizontal="center" vertical="center" wrapText="1"/>
      <protection locked="0"/>
    </xf>
    <xf numFmtId="0" fontId="11" fillId="0" borderId="0" xfId="0" applyFont="1" applyFill="1" applyBorder="1" applyAlignment="1" applyProtection="1">
      <alignment horizontal="center" vertical="center" wrapText="1"/>
      <protection locked="0"/>
    </xf>
    <xf numFmtId="0" fontId="30" fillId="10" borderId="0" xfId="0" applyFont="1" applyFill="1" applyBorder="1" applyAlignment="1" applyProtection="1">
      <alignment horizontal="center" vertical="center" wrapText="1"/>
      <protection locked="0"/>
    </xf>
    <xf numFmtId="0" fontId="30" fillId="10" borderId="19" xfId="0" applyFont="1" applyFill="1" applyBorder="1" applyAlignment="1" applyProtection="1">
      <alignment horizontal="center" vertical="center" wrapText="1"/>
      <protection locked="0"/>
    </xf>
    <xf numFmtId="0" fontId="27" fillId="2" borderId="0" xfId="0" applyFont="1" applyFill="1" applyBorder="1" applyAlignment="1" applyProtection="1">
      <alignment horizontal="center" vertical="center" wrapText="1"/>
      <protection locked="0"/>
    </xf>
    <xf numFmtId="0" fontId="0" fillId="0" borderId="0" xfId="0" applyProtection="1">
      <protection locked="0"/>
    </xf>
    <xf numFmtId="0" fontId="25" fillId="0" borderId="0" xfId="0" applyFont="1" applyFill="1" applyAlignment="1" applyProtection="1">
      <alignment vertical="center"/>
      <protection locked="0"/>
    </xf>
    <xf numFmtId="0" fontId="11" fillId="0" borderId="0" xfId="0" applyFont="1" applyFill="1" applyBorder="1" applyAlignment="1" applyProtection="1">
      <alignment vertical="center"/>
      <protection locked="0"/>
    </xf>
    <xf numFmtId="0" fontId="11" fillId="2" borderId="0" xfId="0" applyFont="1" applyFill="1" applyProtection="1">
      <protection locked="0"/>
    </xf>
    <xf numFmtId="0" fontId="12" fillId="0" borderId="0" xfId="0" applyFont="1" applyFill="1" applyBorder="1" applyAlignment="1" applyProtection="1">
      <alignment vertical="center" wrapText="1"/>
      <protection locked="0"/>
    </xf>
    <xf numFmtId="0" fontId="11" fillId="0" borderId="0" xfId="0" applyFont="1" applyFill="1" applyBorder="1" applyAlignment="1" applyProtection="1">
      <alignment vertical="center" wrapText="1"/>
      <protection locked="0"/>
    </xf>
    <xf numFmtId="0" fontId="12" fillId="0" borderId="0" xfId="0" applyFont="1" applyFill="1" applyBorder="1" applyAlignment="1" applyProtection="1">
      <alignment horizontal="left" vertical="center"/>
      <protection locked="0"/>
    </xf>
    <xf numFmtId="0" fontId="13" fillId="2" borderId="0" xfId="0" applyFont="1" applyFill="1" applyAlignment="1" applyProtection="1">
      <alignment vertical="center" wrapText="1"/>
      <protection locked="0"/>
    </xf>
    <xf numFmtId="0" fontId="39" fillId="2" borderId="0" xfId="0" applyFont="1" applyFill="1" applyBorder="1" applyAlignment="1" applyProtection="1">
      <alignment horizontal="center" vertical="center" wrapText="1"/>
      <protection locked="0"/>
    </xf>
    <xf numFmtId="0" fontId="40" fillId="0" borderId="0" xfId="0" applyFont="1" applyProtection="1">
      <protection locked="0"/>
    </xf>
    <xf numFmtId="0" fontId="28" fillId="2" borderId="0" xfId="0" applyFont="1" applyFill="1" applyAlignment="1" applyProtection="1">
      <alignment vertical="center"/>
      <protection locked="0"/>
    </xf>
    <xf numFmtId="0" fontId="28" fillId="2" borderId="0" xfId="0" applyFont="1" applyFill="1" applyAlignment="1" applyProtection="1">
      <alignment vertical="center" wrapText="1"/>
      <protection locked="0"/>
    </xf>
    <xf numFmtId="0" fontId="29" fillId="2" borderId="0" xfId="0" applyFont="1" applyFill="1" applyAlignment="1" applyProtection="1">
      <alignment horizontal="right" vertical="center"/>
      <protection locked="0"/>
    </xf>
    <xf numFmtId="0" fontId="15" fillId="2" borderId="0" xfId="0" applyFont="1" applyFill="1" applyAlignment="1" applyProtection="1">
      <alignment vertical="center"/>
      <protection locked="0"/>
    </xf>
    <xf numFmtId="0" fontId="15" fillId="2" borderId="0" xfId="0" applyFont="1" applyFill="1" applyAlignment="1" applyProtection="1">
      <alignment horizontal="right" vertical="center"/>
      <protection locked="0"/>
    </xf>
    <xf numFmtId="0" fontId="35" fillId="11" borderId="29" xfId="0" applyFont="1" applyFill="1" applyBorder="1" applyAlignment="1" applyProtection="1">
      <alignment vertical="center" wrapText="1"/>
      <protection locked="0"/>
    </xf>
    <xf numFmtId="0" fontId="35" fillId="11" borderId="30" xfId="0" applyFont="1" applyFill="1" applyBorder="1" applyAlignment="1" applyProtection="1">
      <alignment vertical="center" wrapText="1"/>
      <protection locked="0"/>
    </xf>
    <xf numFmtId="0" fontId="37" fillId="11" borderId="30" xfId="0" applyFont="1" applyFill="1" applyBorder="1" applyAlignment="1" applyProtection="1">
      <alignment horizontal="center" vertical="center"/>
      <protection locked="0"/>
    </xf>
    <xf numFmtId="0" fontId="37" fillId="11" borderId="31" xfId="0" applyFont="1" applyFill="1" applyBorder="1" applyAlignment="1" applyProtection="1">
      <alignment horizontal="center" vertical="center"/>
      <protection locked="0"/>
    </xf>
    <xf numFmtId="0" fontId="9" fillId="0" borderId="32" xfId="0" applyFont="1" applyFill="1" applyBorder="1" applyAlignment="1" applyProtection="1">
      <alignment horizontal="left" vertical="center" wrapText="1"/>
      <protection locked="0"/>
    </xf>
    <xf numFmtId="0" fontId="17" fillId="2" borderId="2" xfId="0" applyFont="1" applyFill="1" applyBorder="1" applyAlignment="1" applyProtection="1">
      <alignment horizontal="left" vertical="center" wrapText="1"/>
      <protection locked="0"/>
    </xf>
    <xf numFmtId="0" fontId="9" fillId="2" borderId="2" xfId="0" applyFont="1" applyFill="1" applyBorder="1" applyAlignment="1" applyProtection="1">
      <alignment horizontal="center" vertical="center" wrapText="1"/>
      <protection locked="0"/>
    </xf>
    <xf numFmtId="0" fontId="38" fillId="0" borderId="25"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9" fillId="0" borderId="34" xfId="0" applyFont="1" applyFill="1" applyBorder="1" applyAlignment="1" applyProtection="1">
      <alignment horizontal="left" vertical="center" wrapText="1"/>
      <protection locked="0"/>
    </xf>
    <xf numFmtId="0" fontId="36" fillId="2" borderId="24" xfId="0" applyFont="1" applyFill="1" applyBorder="1" applyAlignment="1" applyProtection="1">
      <alignment horizontal="center" vertical="center" wrapText="1"/>
      <protection locked="0"/>
    </xf>
    <xf numFmtId="0" fontId="38" fillId="0" borderId="35" xfId="0" applyFont="1" applyFill="1" applyBorder="1" applyAlignment="1" applyProtection="1">
      <alignment horizontal="center" vertical="center" wrapText="1"/>
      <protection locked="0"/>
    </xf>
    <xf numFmtId="0" fontId="9" fillId="0" borderId="36" xfId="0" applyFont="1" applyFill="1" applyBorder="1" applyAlignment="1" applyProtection="1">
      <alignment horizontal="left" vertical="center" wrapText="1"/>
      <protection locked="0"/>
    </xf>
    <xf numFmtId="0" fontId="17" fillId="2" borderId="0" xfId="0" applyFont="1" applyFill="1" applyBorder="1" applyAlignment="1" applyProtection="1">
      <alignment horizontal="left" vertical="center" wrapText="1"/>
      <protection locked="0"/>
    </xf>
    <xf numFmtId="0" fontId="9" fillId="2" borderId="0" xfId="0" applyFont="1" applyFill="1" applyBorder="1" applyAlignment="1" applyProtection="1">
      <alignment horizontal="center" vertical="center" wrapText="1"/>
      <protection locked="0"/>
    </xf>
    <xf numFmtId="0" fontId="36" fillId="2" borderId="26" xfId="0" applyFont="1" applyFill="1" applyBorder="1" applyAlignment="1" applyProtection="1">
      <alignment horizontal="center" vertical="center" wrapText="1"/>
      <protection locked="0"/>
    </xf>
    <xf numFmtId="0" fontId="38" fillId="0" borderId="37" xfId="0" applyFont="1" applyFill="1" applyBorder="1" applyAlignment="1" applyProtection="1">
      <alignment horizontal="center" vertical="center" wrapText="1"/>
      <protection locked="0"/>
    </xf>
    <xf numFmtId="0" fontId="35" fillId="11" borderId="38" xfId="0" applyFont="1" applyFill="1" applyBorder="1" applyAlignment="1" applyProtection="1">
      <alignment vertical="center"/>
      <protection locked="0"/>
    </xf>
    <xf numFmtId="0" fontId="35" fillId="11" borderId="27" xfId="0" applyFont="1" applyFill="1" applyBorder="1" applyAlignment="1" applyProtection="1">
      <alignment vertical="center" wrapText="1"/>
      <protection locked="0"/>
    </xf>
    <xf numFmtId="0" fontId="35" fillId="11" borderId="39" xfId="0" applyFont="1" applyFill="1" applyBorder="1" applyAlignment="1" applyProtection="1">
      <alignment vertical="center" wrapText="1"/>
      <protection locked="0"/>
    </xf>
    <xf numFmtId="0" fontId="36" fillId="2" borderId="33" xfId="0" applyFont="1" applyFill="1" applyBorder="1" applyAlignment="1" applyProtection="1">
      <alignment horizontal="center" vertical="center" wrapText="1"/>
      <protection locked="0"/>
    </xf>
    <xf numFmtId="0" fontId="38" fillId="0" borderId="25" xfId="0" applyFont="1" applyFill="1" applyBorder="1" applyAlignment="1" applyProtection="1">
      <alignment vertical="center"/>
      <protection locked="0"/>
    </xf>
    <xf numFmtId="0" fontId="38" fillId="0" borderId="24" xfId="0" applyFont="1" applyFill="1" applyBorder="1" applyAlignment="1" applyProtection="1">
      <alignment horizontal="center" vertical="center" wrapText="1"/>
      <protection locked="0"/>
    </xf>
    <xf numFmtId="0" fontId="36" fillId="2" borderId="35" xfId="0" applyFont="1" applyFill="1" applyBorder="1" applyAlignment="1" applyProtection="1">
      <alignment horizontal="center" vertical="center" wrapText="1"/>
      <protection locked="0"/>
    </xf>
    <xf numFmtId="0" fontId="9" fillId="2" borderId="26" xfId="0" applyFont="1" applyFill="1" applyBorder="1" applyAlignment="1" applyProtection="1">
      <alignment horizontal="center" vertical="center" wrapText="1"/>
      <protection locked="0"/>
    </xf>
    <xf numFmtId="0" fontId="9" fillId="0" borderId="25" xfId="0" applyFont="1" applyFill="1" applyBorder="1" applyAlignment="1" applyProtection="1">
      <alignment horizontal="center" vertical="center" wrapText="1"/>
      <protection locked="0"/>
    </xf>
    <xf numFmtId="0" fontId="9" fillId="0" borderId="35" xfId="0" applyFont="1" applyFill="1" applyBorder="1" applyAlignment="1" applyProtection="1">
      <alignment horizontal="center" vertical="center" wrapText="1"/>
      <protection locked="0"/>
    </xf>
    <xf numFmtId="0" fontId="9" fillId="0" borderId="37" xfId="0" applyFont="1" applyFill="1" applyBorder="1" applyAlignment="1" applyProtection="1">
      <alignment horizontal="center" vertical="center" wrapText="1"/>
      <protection locked="0"/>
    </xf>
    <xf numFmtId="0" fontId="9" fillId="0" borderId="44" xfId="0" applyFont="1" applyFill="1" applyBorder="1" applyAlignment="1" applyProtection="1">
      <alignment horizontal="left" vertical="center" wrapText="1"/>
      <protection locked="0"/>
    </xf>
    <xf numFmtId="0" fontId="17" fillId="2" borderId="45" xfId="0" applyFont="1" applyFill="1" applyBorder="1" applyAlignment="1" applyProtection="1">
      <alignment horizontal="left" vertical="center" wrapText="1"/>
      <protection locked="0"/>
    </xf>
    <xf numFmtId="0" fontId="9" fillId="0" borderId="47" xfId="0" applyFont="1" applyFill="1" applyBorder="1" applyAlignment="1" applyProtection="1">
      <alignment horizontal="left" vertical="center" wrapText="1"/>
      <protection locked="0"/>
    </xf>
    <xf numFmtId="0" fontId="17" fillId="2" borderId="48" xfId="0" applyFont="1" applyFill="1" applyBorder="1" applyAlignment="1" applyProtection="1">
      <alignment horizontal="left" vertical="center" wrapText="1"/>
      <protection locked="0"/>
    </xf>
    <xf numFmtId="0" fontId="8" fillId="2" borderId="0" xfId="0" applyFont="1" applyFill="1" applyBorder="1" applyAlignment="1" applyProtection="1">
      <alignment horizontal="right" vertical="top"/>
      <protection locked="0"/>
    </xf>
    <xf numFmtId="0" fontId="13" fillId="2" borderId="0" xfId="0" applyFont="1" applyFill="1" applyAlignment="1" applyProtection="1">
      <alignment horizontal="left" vertical="center" wrapText="1"/>
      <protection locked="0"/>
    </xf>
    <xf numFmtId="0" fontId="10" fillId="3" borderId="14" xfId="0" applyFont="1" applyFill="1" applyBorder="1" applyAlignment="1" applyProtection="1">
      <alignment horizontal="center" vertical="center"/>
      <protection locked="0"/>
    </xf>
    <xf numFmtId="0" fontId="9" fillId="2" borderId="48" xfId="0" applyFont="1" applyFill="1" applyBorder="1" applyAlignment="1" applyProtection="1">
      <alignment horizontal="center" vertical="center" wrapText="1"/>
      <protection locked="0"/>
    </xf>
    <xf numFmtId="0" fontId="9" fillId="2" borderId="45" xfId="0" applyFont="1" applyFill="1" applyBorder="1" applyAlignment="1" applyProtection="1">
      <alignment horizontal="center" vertical="center" wrapText="1"/>
      <protection locked="0"/>
    </xf>
    <xf numFmtId="0" fontId="9" fillId="2" borderId="46" xfId="0" applyFont="1" applyFill="1" applyBorder="1" applyAlignment="1" applyProtection="1">
      <alignment horizontal="center" vertical="center" wrapText="1"/>
      <protection locked="0"/>
    </xf>
    <xf numFmtId="0" fontId="41" fillId="0" borderId="0" xfId="0" applyFont="1" applyAlignment="1">
      <alignment horizontal="center" vertical="center"/>
    </xf>
    <xf numFmtId="0" fontId="41" fillId="12" borderId="0" xfId="0" applyFont="1" applyFill="1" applyAlignment="1">
      <alignment horizontal="center" vertical="center"/>
    </xf>
    <xf numFmtId="0" fontId="41" fillId="13" borderId="0" xfId="0" applyFont="1" applyFill="1" applyAlignment="1">
      <alignment horizontal="center" vertical="center"/>
    </xf>
    <xf numFmtId="0" fontId="41" fillId="12" borderId="50" xfId="0" applyFont="1" applyFill="1" applyBorder="1" applyAlignment="1">
      <alignment horizontal="center" vertical="center"/>
    </xf>
    <xf numFmtId="0" fontId="41" fillId="12" borderId="12" xfId="0" applyFont="1" applyFill="1" applyBorder="1" applyAlignment="1">
      <alignment horizontal="center" vertical="center"/>
    </xf>
    <xf numFmtId="0" fontId="41" fillId="14" borderId="0" xfId="0" applyFont="1" applyFill="1" applyAlignment="1">
      <alignment horizontal="center" vertical="center"/>
    </xf>
    <xf numFmtId="0" fontId="41" fillId="15" borderId="50" xfId="0" applyFont="1" applyFill="1" applyBorder="1" applyAlignment="1">
      <alignment horizontal="center" vertical="center"/>
    </xf>
    <xf numFmtId="0" fontId="41" fillId="0" borderId="12" xfId="0" applyFont="1" applyBorder="1" applyAlignment="1">
      <alignment horizontal="center" vertical="center"/>
    </xf>
    <xf numFmtId="0" fontId="22" fillId="16" borderId="50" xfId="0" applyFont="1" applyFill="1" applyBorder="1" applyAlignment="1">
      <alignment horizontal="center" vertical="center"/>
    </xf>
    <xf numFmtId="0" fontId="41" fillId="12" borderId="51" xfId="0" applyFont="1" applyFill="1" applyBorder="1" applyAlignment="1">
      <alignment horizontal="center" vertical="center"/>
    </xf>
    <xf numFmtId="0" fontId="41" fillId="15" borderId="12" xfId="0" applyFont="1" applyFill="1" applyBorder="1" applyAlignment="1">
      <alignment horizontal="center" vertical="center"/>
    </xf>
    <xf numFmtId="0" fontId="0" fillId="17" borderId="0" xfId="0" applyFill="1"/>
    <xf numFmtId="0" fontId="0" fillId="18" borderId="0" xfId="0" applyFill="1"/>
    <xf numFmtId="0" fontId="0" fillId="16" borderId="0" xfId="0" applyFill="1" applyAlignment="1">
      <alignment horizontal="left" vertical="center"/>
    </xf>
    <xf numFmtId="0" fontId="42" fillId="0" borderId="0" xfId="0" applyFont="1"/>
    <xf numFmtId="0" fontId="42" fillId="0" borderId="0" xfId="0" applyFont="1" applyAlignment="1">
      <alignment horizontal="left"/>
    </xf>
    <xf numFmtId="0" fontId="0" fillId="0" borderId="0" xfId="0" applyAlignment="1">
      <alignment horizontal="left" vertical="center"/>
    </xf>
    <xf numFmtId="0" fontId="0" fillId="0" borderId="50" xfId="0" applyBorder="1"/>
    <xf numFmtId="0" fontId="42" fillId="0" borderId="50" xfId="0" applyFont="1" applyBorder="1"/>
    <xf numFmtId="0" fontId="42" fillId="0" borderId="50" xfId="0" applyFont="1" applyBorder="1" applyAlignment="1">
      <alignment horizontal="left"/>
    </xf>
    <xf numFmtId="0" fontId="42" fillId="0" borderId="0" xfId="0" applyFont="1" applyFill="1" applyAlignment="1">
      <alignment horizontal="center" vertical="center"/>
    </xf>
    <xf numFmtId="0" fontId="42" fillId="0" borderId="0" xfId="0" applyFont="1" applyAlignment="1">
      <alignment horizontal="center" vertical="center"/>
    </xf>
    <xf numFmtId="0" fontId="25" fillId="14" borderId="11" xfId="0" applyFont="1" applyFill="1" applyBorder="1" applyAlignment="1">
      <alignment horizontal="center" vertical="center"/>
    </xf>
    <xf numFmtId="0" fontId="41" fillId="0" borderId="0" xfId="0" applyFont="1" applyFill="1" applyAlignment="1">
      <alignment horizontal="center" vertical="center"/>
    </xf>
    <xf numFmtId="0" fontId="43" fillId="0" borderId="0" xfId="0" applyFont="1"/>
    <xf numFmtId="0" fontId="9" fillId="2" borderId="45" xfId="0" applyFont="1" applyFill="1" applyBorder="1" applyAlignment="1" applyProtection="1">
      <alignment vertical="center" wrapText="1"/>
      <protection locked="0"/>
    </xf>
    <xf numFmtId="0" fontId="9" fillId="2" borderId="9" xfId="0" applyFont="1" applyFill="1" applyBorder="1" applyAlignment="1" applyProtection="1">
      <alignment vertical="center" wrapText="1"/>
      <protection locked="0"/>
    </xf>
    <xf numFmtId="0" fontId="35" fillId="11" borderId="38" xfId="0" applyFont="1" applyFill="1" applyBorder="1" applyAlignment="1" applyProtection="1">
      <alignment horizontal="left" vertical="center" wrapText="1"/>
      <protection locked="0"/>
    </xf>
    <xf numFmtId="0" fontId="35" fillId="11" borderId="27" xfId="0" applyFont="1" applyFill="1" applyBorder="1" applyAlignment="1" applyProtection="1">
      <alignment horizontal="left" vertical="center" wrapText="1"/>
      <protection locked="0"/>
    </xf>
    <xf numFmtId="0" fontId="35" fillId="11" borderId="39" xfId="0" applyFont="1" applyFill="1" applyBorder="1" applyAlignment="1" applyProtection="1">
      <alignment horizontal="left" vertical="center" wrapText="1"/>
      <protection locked="0"/>
    </xf>
    <xf numFmtId="0" fontId="9" fillId="2" borderId="2" xfId="0" applyFont="1" applyFill="1" applyBorder="1" applyAlignment="1" applyProtection="1">
      <alignment vertical="center"/>
      <protection locked="0"/>
    </xf>
    <xf numFmtId="0" fontId="9" fillId="2" borderId="45" xfId="0" applyFont="1" applyFill="1" applyBorder="1" applyAlignment="1" applyProtection="1">
      <alignment horizontal="center" vertical="center" wrapText="1"/>
      <protection locked="0"/>
    </xf>
    <xf numFmtId="0" fontId="9" fillId="2" borderId="46" xfId="0" applyFont="1" applyFill="1" applyBorder="1" applyAlignment="1" applyProtection="1">
      <alignment horizontal="center" vertical="center" wrapText="1"/>
      <protection locked="0"/>
    </xf>
    <xf numFmtId="0" fontId="9" fillId="2" borderId="28" xfId="0" applyFont="1" applyFill="1" applyBorder="1" applyAlignment="1" applyProtection="1">
      <alignment horizontal="center" vertical="center" wrapText="1"/>
      <protection locked="0"/>
    </xf>
    <xf numFmtId="0" fontId="9" fillId="2" borderId="40" xfId="0" applyFont="1" applyFill="1" applyBorder="1" applyAlignment="1" applyProtection="1">
      <alignment horizontal="center" vertical="center" wrapText="1"/>
      <protection locked="0"/>
    </xf>
    <xf numFmtId="0" fontId="9" fillId="2" borderId="2" xfId="0" applyFont="1" applyFill="1" applyBorder="1" applyAlignment="1" applyProtection="1">
      <alignment vertical="center" wrapText="1"/>
      <protection locked="0"/>
    </xf>
    <xf numFmtId="0" fontId="9" fillId="2" borderId="4" xfId="0" applyFont="1" applyFill="1" applyBorder="1" applyAlignment="1" applyProtection="1">
      <alignment vertical="center" wrapText="1"/>
      <protection locked="0"/>
    </xf>
    <xf numFmtId="0" fontId="35" fillId="11" borderId="42" xfId="0" applyFont="1" applyFill="1" applyBorder="1" applyAlignment="1" applyProtection="1">
      <alignment horizontal="left" vertical="center" wrapText="1"/>
      <protection locked="0"/>
    </xf>
    <xf numFmtId="0" fontId="35" fillId="11" borderId="0" xfId="0" applyFont="1" applyFill="1" applyBorder="1" applyAlignment="1" applyProtection="1">
      <alignment horizontal="left" vertical="center" wrapText="1"/>
      <protection locked="0"/>
    </xf>
    <xf numFmtId="0" fontId="35" fillId="11" borderId="43" xfId="0" applyFont="1" applyFill="1" applyBorder="1" applyAlignment="1" applyProtection="1">
      <alignment horizontal="left" vertical="center" wrapText="1"/>
      <protection locked="0"/>
    </xf>
    <xf numFmtId="0" fontId="6" fillId="0" borderId="6" xfId="0" applyFont="1" applyFill="1" applyBorder="1" applyAlignment="1" applyProtection="1">
      <alignment horizontal="center" vertical="center" wrapText="1"/>
      <protection locked="0"/>
    </xf>
    <xf numFmtId="0" fontId="6" fillId="0" borderId="5" xfId="0" applyFont="1" applyFill="1" applyBorder="1" applyAlignment="1" applyProtection="1">
      <alignment horizontal="center" vertical="center" wrapText="1"/>
      <protection locked="0"/>
    </xf>
    <xf numFmtId="0" fontId="10" fillId="3" borderId="14" xfId="0" applyFont="1" applyFill="1" applyBorder="1" applyAlignment="1" applyProtection="1">
      <alignment horizontal="center" vertical="center"/>
      <protection locked="0"/>
    </xf>
    <xf numFmtId="0" fontId="10" fillId="3" borderId="15" xfId="0" applyFont="1" applyFill="1" applyBorder="1" applyAlignment="1" applyProtection="1">
      <alignment horizontal="center" vertical="center"/>
      <protection locked="0"/>
    </xf>
    <xf numFmtId="0" fontId="9" fillId="2" borderId="48" xfId="0" applyFont="1" applyFill="1" applyBorder="1" applyAlignment="1" applyProtection="1">
      <alignment vertical="center" wrapText="1"/>
      <protection locked="0"/>
    </xf>
    <xf numFmtId="0" fontId="9" fillId="2" borderId="48" xfId="0" applyFont="1" applyFill="1" applyBorder="1" applyAlignment="1" applyProtection="1">
      <alignment horizontal="center" vertical="center" wrapText="1"/>
      <protection locked="0"/>
    </xf>
    <xf numFmtId="0" fontId="9" fillId="2" borderId="49" xfId="0" applyFont="1" applyFill="1" applyBorder="1" applyAlignment="1" applyProtection="1">
      <alignment horizontal="center" vertical="center" wrapText="1"/>
      <protection locked="0"/>
    </xf>
    <xf numFmtId="0" fontId="13" fillId="2" borderId="0" xfId="0" applyFont="1" applyFill="1" applyAlignment="1" applyProtection="1">
      <alignment horizontal="left" vertical="center" wrapText="1"/>
      <protection locked="0"/>
    </xf>
    <xf numFmtId="0" fontId="32" fillId="9" borderId="0" xfId="2" applyFont="1" applyFill="1" applyAlignment="1" applyProtection="1">
      <alignment horizontal="center" vertical="center" wrapText="1"/>
      <protection locked="0"/>
    </xf>
    <xf numFmtId="0" fontId="34" fillId="9" borderId="0" xfId="2" applyFont="1" applyFill="1" applyAlignment="1" applyProtection="1">
      <alignment horizontal="center" vertical="center" wrapText="1"/>
      <protection locked="0"/>
    </xf>
    <xf numFmtId="0" fontId="6" fillId="0" borderId="23" xfId="0" applyFont="1" applyFill="1" applyBorder="1" applyAlignment="1" applyProtection="1">
      <alignment horizontal="center" vertical="center" wrapText="1"/>
      <protection locked="0"/>
    </xf>
    <xf numFmtId="0" fontId="6" fillId="0" borderId="22" xfId="0" applyFont="1" applyFill="1" applyBorder="1" applyAlignment="1" applyProtection="1">
      <alignment horizontal="center" vertical="center" wrapText="1"/>
      <protection locked="0"/>
    </xf>
    <xf numFmtId="0" fontId="6" fillId="0" borderId="8" xfId="0" applyFont="1" applyFill="1" applyBorder="1" applyAlignment="1" applyProtection="1">
      <alignment horizontal="center" vertical="center" wrapText="1"/>
      <protection locked="0"/>
    </xf>
    <xf numFmtId="0" fontId="6" fillId="0"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9" fillId="2" borderId="41" xfId="0" applyFont="1" applyFill="1" applyBorder="1" applyAlignment="1" applyProtection="1">
      <alignment horizontal="center" vertical="center" wrapText="1"/>
      <protection locked="0"/>
    </xf>
    <xf numFmtId="164" fontId="11" fillId="2" borderId="0" xfId="0" applyNumberFormat="1" applyFont="1" applyFill="1" applyBorder="1" applyAlignment="1" applyProtection="1">
      <alignment horizontal="left" vertical="top"/>
      <protection locked="0"/>
    </xf>
    <xf numFmtId="0" fontId="12" fillId="0" borderId="0" xfId="0" applyFont="1" applyFill="1" applyBorder="1" applyAlignment="1" applyProtection="1">
      <alignment horizontal="left" vertical="center" wrapText="1"/>
      <protection locked="0"/>
    </xf>
    <xf numFmtId="0" fontId="10" fillId="3" borderId="20" xfId="0" applyFont="1" applyFill="1" applyBorder="1" applyAlignment="1" applyProtection="1">
      <alignment horizontal="center" vertical="center"/>
      <protection locked="0"/>
    </xf>
    <xf numFmtId="0" fontId="10" fillId="3" borderId="21" xfId="0" applyFont="1" applyFill="1" applyBorder="1" applyAlignment="1" applyProtection="1">
      <alignment horizontal="center" vertical="center"/>
      <protection locked="0"/>
    </xf>
    <xf numFmtId="0" fontId="14" fillId="6" borderId="0" xfId="0" applyFont="1" applyFill="1" applyAlignment="1" applyProtection="1">
      <alignment horizontal="center" vertical="center" wrapText="1"/>
      <protection locked="0"/>
    </xf>
    <xf numFmtId="0" fontId="4" fillId="6" borderId="0" xfId="0" applyFont="1" applyFill="1" applyBorder="1" applyAlignment="1" applyProtection="1">
      <alignment horizontal="center" vertical="center" wrapText="1" readingOrder="1"/>
      <protection locked="0"/>
    </xf>
    <xf numFmtId="0" fontId="22" fillId="0" borderId="11" xfId="0" applyFont="1" applyBorder="1" applyAlignment="1">
      <alignment horizontal="center"/>
    </xf>
    <xf numFmtId="0" fontId="41" fillId="12" borderId="11" xfId="0" applyFont="1" applyFill="1" applyBorder="1" applyAlignment="1">
      <alignment horizontal="center" vertical="center"/>
    </xf>
    <xf numFmtId="0" fontId="17" fillId="2" borderId="8" xfId="0" applyFont="1" applyFill="1" applyBorder="1" applyAlignment="1" applyProtection="1">
      <alignment vertical="center"/>
    </xf>
    <xf numFmtId="0" fontId="7" fillId="2" borderId="0" xfId="0" applyFont="1" applyFill="1" applyAlignment="1" applyProtection="1">
      <alignment vertical="center"/>
      <protection locked="0"/>
    </xf>
    <xf numFmtId="1" fontId="9" fillId="2" borderId="0" xfId="0" applyNumberFormat="1" applyFont="1" applyFill="1" applyBorder="1" applyAlignment="1" applyProtection="1">
      <alignment horizontal="right" vertical="center"/>
      <protection locked="0"/>
    </xf>
    <xf numFmtId="0" fontId="8" fillId="2" borderId="0" xfId="0" applyFont="1" applyFill="1" applyAlignment="1" applyProtection="1">
      <alignment horizontal="right" vertical="center"/>
      <protection locked="0"/>
    </xf>
    <xf numFmtId="0" fontId="11" fillId="2" borderId="0" xfId="0" applyFont="1" applyFill="1" applyBorder="1" applyAlignment="1" applyProtection="1">
      <alignment vertical="top"/>
      <protection locked="0"/>
    </xf>
    <xf numFmtId="0" fontId="1" fillId="5" borderId="0" xfId="0" applyFont="1" applyFill="1" applyAlignment="1" applyProtection="1">
      <alignment horizontal="left" vertical="center" wrapText="1"/>
    </xf>
    <xf numFmtId="0" fontId="4" fillId="4" borderId="0" xfId="0" applyFont="1" applyFill="1" applyAlignment="1" applyProtection="1">
      <alignment horizontal="center" vertical="center"/>
    </xf>
  </cellXfs>
  <cellStyles count="3">
    <cellStyle name="Hyperlink" xfId="2" builtinId="8"/>
    <cellStyle name="Normal" xfId="0" builtinId="0"/>
    <cellStyle name="Normal 37" xfId="1" xr:uid="{00000000-0005-0000-0000-000002000000}"/>
  </cellStyles>
  <dxfs count="470">
    <dxf>
      <font>
        <color rgb="FF9C0006"/>
      </font>
      <fill>
        <patternFill>
          <bgColor rgb="FFFFC7CE"/>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0.499984740745262"/>
      </font>
    </dxf>
    <dxf>
      <font>
        <color theme="0" tint="-0.499984740745262"/>
      </font>
    </dxf>
    <dxf>
      <fill>
        <patternFill>
          <bgColor theme="6" tint="0.39994506668294322"/>
        </patternFill>
      </fill>
    </dxf>
    <dxf>
      <fill>
        <patternFill>
          <bgColor theme="6" tint="0.39994506668294322"/>
        </patternFill>
      </fill>
    </dxf>
    <dxf>
      <font>
        <color theme="0"/>
      </font>
    </dxf>
    <dxf>
      <font>
        <color theme="0"/>
      </font>
    </dxf>
    <dxf>
      <font>
        <color theme="0" tint="-0.499984740745262"/>
      </font>
    </dxf>
    <dxf>
      <font>
        <color theme="0" tint="-0.499984740745262"/>
      </font>
    </dxf>
    <dxf>
      <fill>
        <patternFill>
          <bgColor theme="6" tint="0.39994506668294322"/>
        </patternFill>
      </fill>
    </dxf>
    <dxf>
      <fill>
        <patternFill>
          <bgColor theme="6" tint="0.39994506668294322"/>
        </patternFill>
      </fill>
    </dxf>
    <dxf>
      <font>
        <color theme="0"/>
      </font>
    </dxf>
    <dxf>
      <font>
        <color theme="0"/>
      </font>
    </dxf>
    <dxf>
      <font>
        <color theme="0" tint="-0.499984740745262"/>
      </font>
    </dxf>
    <dxf>
      <font>
        <color theme="0" tint="-0.499984740745262"/>
      </font>
    </dxf>
    <dxf>
      <fill>
        <patternFill>
          <bgColor theme="6" tint="0.39994506668294322"/>
        </patternFill>
      </fill>
    </dxf>
    <dxf>
      <fill>
        <patternFill>
          <bgColor theme="6" tint="0.39994506668294322"/>
        </patternFill>
      </fill>
    </dxf>
    <dxf>
      <font>
        <color theme="0"/>
      </font>
    </dxf>
    <dxf>
      <font>
        <color theme="0"/>
      </font>
    </dxf>
    <dxf>
      <font>
        <color theme="0" tint="-0.499984740745262"/>
      </font>
    </dxf>
    <dxf>
      <font>
        <color theme="0" tint="-0.499984740745262"/>
      </font>
    </dxf>
    <dxf>
      <fill>
        <patternFill>
          <bgColor theme="6" tint="0.39994506668294322"/>
        </patternFill>
      </fill>
    </dxf>
    <dxf>
      <fill>
        <patternFill>
          <bgColor theme="6" tint="0.39994506668294322"/>
        </patternFill>
      </fill>
    </dxf>
    <dxf>
      <font>
        <color theme="0"/>
      </font>
    </dxf>
    <dxf>
      <font>
        <color theme="0"/>
      </font>
    </dxf>
    <dxf>
      <font>
        <color theme="0" tint="-0.499984740745262"/>
      </font>
    </dxf>
    <dxf>
      <font>
        <color theme="0" tint="-0.499984740745262"/>
      </font>
    </dxf>
    <dxf>
      <fill>
        <patternFill>
          <bgColor theme="6" tint="0.39994506668294322"/>
        </patternFill>
      </fill>
    </dxf>
    <dxf>
      <fill>
        <patternFill>
          <bgColor theme="6" tint="0.39994506668294322"/>
        </patternFill>
      </fill>
    </dxf>
    <dxf>
      <font>
        <color theme="0"/>
      </font>
    </dxf>
    <dxf>
      <font>
        <color theme="0"/>
      </font>
    </dxf>
    <dxf>
      <font>
        <color theme="0" tint="-0.499984740745262"/>
      </font>
    </dxf>
    <dxf>
      <font>
        <color theme="0" tint="-0.499984740745262"/>
      </font>
    </dxf>
    <dxf>
      <fill>
        <patternFill>
          <bgColor theme="6" tint="0.39994506668294322"/>
        </patternFill>
      </fill>
    </dxf>
    <dxf>
      <fill>
        <patternFill>
          <bgColor theme="6" tint="0.39994506668294322"/>
        </patternFill>
      </fill>
    </dxf>
    <dxf>
      <font>
        <color theme="0"/>
      </font>
    </dxf>
    <dxf>
      <font>
        <color theme="0"/>
      </font>
    </dxf>
    <dxf>
      <font>
        <color theme="0" tint="-0.499984740745262"/>
      </font>
    </dxf>
    <dxf>
      <font>
        <color theme="0" tint="-0.499984740745262"/>
      </font>
    </dxf>
    <dxf>
      <fill>
        <patternFill>
          <bgColor theme="6" tint="0.39994506668294322"/>
        </patternFill>
      </fill>
    </dxf>
    <dxf>
      <fill>
        <patternFill>
          <bgColor theme="6" tint="0.39994506668294322"/>
        </patternFill>
      </fill>
    </dxf>
    <dxf>
      <font>
        <color theme="0"/>
      </font>
    </dxf>
    <dxf>
      <font>
        <color theme="0"/>
      </font>
    </dxf>
    <dxf>
      <font>
        <color theme="0" tint="-0.499984740745262"/>
      </font>
    </dxf>
    <dxf>
      <font>
        <color theme="0" tint="-0.499984740745262"/>
      </font>
    </dxf>
    <dxf>
      <fill>
        <patternFill>
          <bgColor theme="6" tint="0.39994506668294322"/>
        </patternFill>
      </fill>
    </dxf>
    <dxf>
      <fill>
        <patternFill>
          <bgColor theme="6" tint="0.39994506668294322"/>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tint="-0.499984740745262"/>
      </font>
    </dxf>
    <dxf>
      <font>
        <color theme="0" tint="-0.499984740745262"/>
      </font>
    </dxf>
    <dxf>
      <fill>
        <patternFill>
          <bgColor theme="6" tint="0.39994506668294322"/>
        </patternFill>
      </fill>
    </dxf>
    <dxf>
      <fill>
        <patternFill>
          <bgColor theme="6" tint="0.39994506668294322"/>
        </patternFill>
      </fill>
    </dxf>
    <dxf>
      <font>
        <color theme="0"/>
      </font>
    </dxf>
    <dxf>
      <font>
        <color theme="0"/>
      </font>
    </dxf>
    <dxf>
      <font>
        <color theme="0" tint="-0.499984740745262"/>
      </font>
    </dxf>
    <dxf>
      <font>
        <color theme="0" tint="-0.499984740745262"/>
      </font>
    </dxf>
    <dxf>
      <fill>
        <patternFill>
          <bgColor theme="6" tint="0.39994506668294322"/>
        </patternFill>
      </fill>
    </dxf>
    <dxf>
      <fill>
        <patternFill>
          <bgColor theme="6" tint="0.39994506668294322"/>
        </patternFill>
      </fill>
    </dxf>
    <dxf>
      <font>
        <color theme="0"/>
      </font>
    </dxf>
    <dxf>
      <font>
        <color theme="0"/>
      </font>
    </dxf>
    <dxf>
      <font>
        <color theme="0" tint="-0.499984740745262"/>
      </font>
    </dxf>
    <dxf>
      <font>
        <color theme="0" tint="-0.499984740745262"/>
      </font>
    </dxf>
    <dxf>
      <fill>
        <patternFill>
          <bgColor theme="6" tint="0.39994506668294322"/>
        </patternFill>
      </fill>
    </dxf>
    <dxf>
      <fill>
        <patternFill>
          <bgColor theme="6" tint="0.39994506668294322"/>
        </patternFill>
      </fill>
    </dxf>
    <dxf>
      <font>
        <color theme="0"/>
      </font>
    </dxf>
    <dxf>
      <font>
        <color theme="0"/>
      </font>
    </dxf>
    <dxf>
      <font>
        <color theme="0" tint="-0.499984740745262"/>
      </font>
    </dxf>
    <dxf>
      <font>
        <color theme="0" tint="-0.499984740745262"/>
      </font>
    </dxf>
    <dxf>
      <fill>
        <patternFill>
          <bgColor theme="6" tint="0.39994506668294322"/>
        </patternFill>
      </fill>
    </dxf>
    <dxf>
      <fill>
        <patternFill>
          <bgColor theme="6" tint="0.39994506668294322"/>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tint="-0.499984740745262"/>
      </font>
    </dxf>
    <dxf>
      <font>
        <color theme="0" tint="-0.499984740745262"/>
      </font>
    </dxf>
    <dxf>
      <fill>
        <patternFill>
          <bgColor theme="6" tint="0.39994506668294322"/>
        </patternFill>
      </fill>
    </dxf>
    <dxf>
      <fill>
        <patternFill>
          <bgColor theme="6" tint="0.39994506668294322"/>
        </patternFill>
      </fill>
    </dxf>
    <dxf>
      <font>
        <color theme="0"/>
      </font>
    </dxf>
    <dxf>
      <font>
        <color theme="0"/>
      </font>
    </dxf>
    <dxf>
      <font>
        <color theme="0" tint="-0.499984740745262"/>
      </font>
    </dxf>
    <dxf>
      <font>
        <color theme="0" tint="-0.499984740745262"/>
      </font>
    </dxf>
    <dxf>
      <fill>
        <patternFill>
          <bgColor theme="6" tint="0.39994506668294322"/>
        </patternFill>
      </fill>
    </dxf>
    <dxf>
      <fill>
        <patternFill>
          <bgColor theme="6" tint="0.39994506668294322"/>
        </patternFill>
      </fill>
    </dxf>
    <dxf>
      <font>
        <color theme="0"/>
      </font>
    </dxf>
    <dxf>
      <font>
        <color theme="0"/>
      </font>
    </dxf>
    <dxf>
      <font>
        <color theme="0" tint="-0.499984740745262"/>
      </font>
    </dxf>
    <dxf>
      <font>
        <color theme="0" tint="-0.499984740745262"/>
      </font>
    </dxf>
    <dxf>
      <fill>
        <patternFill>
          <bgColor theme="6" tint="0.39994506668294322"/>
        </patternFill>
      </fill>
    </dxf>
    <dxf>
      <fill>
        <patternFill>
          <bgColor theme="6" tint="0.39994506668294322"/>
        </patternFill>
      </fill>
    </dxf>
    <dxf>
      <font>
        <color theme="0"/>
      </font>
    </dxf>
    <dxf>
      <font>
        <color theme="0"/>
      </font>
    </dxf>
    <dxf>
      <font>
        <color theme="0" tint="-0.499984740745262"/>
      </font>
    </dxf>
    <dxf>
      <font>
        <color theme="0" tint="-0.499984740745262"/>
      </font>
    </dxf>
    <dxf>
      <fill>
        <patternFill>
          <bgColor theme="6" tint="0.39994506668294322"/>
        </patternFill>
      </fill>
    </dxf>
    <dxf>
      <fill>
        <patternFill>
          <bgColor theme="6" tint="0.39994506668294322"/>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tint="-0.499984740745262"/>
      </font>
    </dxf>
    <dxf>
      <font>
        <color theme="0" tint="-0.499984740745262"/>
      </font>
    </dxf>
    <dxf>
      <fill>
        <patternFill>
          <bgColor theme="6" tint="0.39994506668294322"/>
        </patternFill>
      </fill>
    </dxf>
    <dxf>
      <fill>
        <patternFill>
          <bgColor theme="6" tint="0.39994506668294322"/>
        </patternFill>
      </fill>
    </dxf>
    <dxf>
      <font>
        <color theme="0"/>
      </font>
    </dxf>
    <dxf>
      <font>
        <color theme="0"/>
      </font>
    </dxf>
    <dxf>
      <font>
        <color theme="0" tint="-0.499984740745262"/>
      </font>
    </dxf>
    <dxf>
      <font>
        <color theme="0" tint="-0.499984740745262"/>
      </font>
    </dxf>
    <dxf>
      <fill>
        <patternFill>
          <bgColor theme="6" tint="0.39994506668294322"/>
        </patternFill>
      </fill>
    </dxf>
    <dxf>
      <fill>
        <patternFill>
          <bgColor theme="6" tint="0.39994506668294322"/>
        </patternFill>
      </fill>
    </dxf>
    <dxf>
      <font>
        <color theme="0"/>
      </font>
    </dxf>
    <dxf>
      <font>
        <color theme="0"/>
      </font>
    </dxf>
    <dxf>
      <font>
        <color theme="0" tint="-0.499984740745262"/>
      </font>
    </dxf>
    <dxf>
      <font>
        <color theme="0" tint="-0.499984740745262"/>
      </font>
    </dxf>
    <dxf>
      <fill>
        <patternFill>
          <bgColor theme="6" tint="0.39994506668294322"/>
        </patternFill>
      </fill>
    </dxf>
    <dxf>
      <fill>
        <patternFill>
          <bgColor theme="6" tint="0.39994506668294322"/>
        </patternFill>
      </fill>
    </dxf>
    <dxf>
      <font>
        <color theme="0"/>
      </font>
    </dxf>
    <dxf>
      <font>
        <color theme="0"/>
      </font>
    </dxf>
    <dxf>
      <font>
        <color theme="0" tint="-0.499984740745262"/>
      </font>
    </dxf>
    <dxf>
      <font>
        <color theme="0" tint="-0.499984740745262"/>
      </font>
    </dxf>
    <dxf>
      <fill>
        <patternFill>
          <bgColor theme="6" tint="0.39994506668294322"/>
        </patternFill>
      </fill>
    </dxf>
    <dxf>
      <fill>
        <patternFill>
          <bgColor theme="6" tint="0.39994506668294322"/>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tint="-0.499984740745262"/>
      </font>
    </dxf>
    <dxf>
      <font>
        <color theme="0" tint="-0.499984740745262"/>
      </font>
    </dxf>
    <dxf>
      <fill>
        <patternFill>
          <bgColor theme="6" tint="0.39994506668294322"/>
        </patternFill>
      </fill>
    </dxf>
    <dxf>
      <fill>
        <patternFill>
          <bgColor theme="6" tint="0.39994506668294322"/>
        </patternFill>
      </fill>
    </dxf>
    <dxf>
      <font>
        <color theme="0"/>
      </font>
    </dxf>
    <dxf>
      <font>
        <color theme="0"/>
      </font>
    </dxf>
    <dxf>
      <font>
        <color theme="0" tint="-0.499984740745262"/>
      </font>
    </dxf>
    <dxf>
      <font>
        <color theme="0" tint="-0.499984740745262"/>
      </font>
    </dxf>
    <dxf>
      <fill>
        <patternFill>
          <bgColor theme="6" tint="0.39994506668294322"/>
        </patternFill>
      </fill>
    </dxf>
    <dxf>
      <fill>
        <patternFill>
          <bgColor theme="6" tint="0.39994506668294322"/>
        </patternFill>
      </fill>
    </dxf>
    <dxf>
      <font>
        <color theme="0"/>
      </font>
    </dxf>
    <dxf>
      <font>
        <color theme="0"/>
      </font>
    </dxf>
    <dxf>
      <font>
        <color theme="0" tint="-0.499984740745262"/>
      </font>
    </dxf>
    <dxf>
      <font>
        <color theme="0" tint="-0.499984740745262"/>
      </font>
    </dxf>
    <dxf>
      <fill>
        <patternFill>
          <bgColor theme="6" tint="0.39994506668294322"/>
        </patternFill>
      </fill>
    </dxf>
    <dxf>
      <fill>
        <patternFill>
          <bgColor theme="6" tint="0.39994506668294322"/>
        </patternFill>
      </fill>
    </dxf>
    <dxf>
      <font>
        <color theme="0"/>
      </font>
    </dxf>
    <dxf>
      <font>
        <color theme="0"/>
      </font>
    </dxf>
    <dxf>
      <font>
        <color theme="0" tint="-0.499984740745262"/>
      </font>
    </dxf>
    <dxf>
      <font>
        <color theme="0" tint="-0.499984740745262"/>
      </font>
    </dxf>
    <dxf>
      <fill>
        <patternFill>
          <bgColor theme="6" tint="0.39994506668294322"/>
        </patternFill>
      </fill>
    </dxf>
    <dxf>
      <fill>
        <patternFill>
          <bgColor theme="6" tint="0.39994506668294322"/>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tint="-0.499984740745262"/>
      </font>
    </dxf>
    <dxf>
      <font>
        <color theme="0" tint="-0.499984740745262"/>
      </font>
    </dxf>
    <dxf>
      <fill>
        <patternFill>
          <bgColor theme="6" tint="0.39994506668294322"/>
        </patternFill>
      </fill>
    </dxf>
    <dxf>
      <fill>
        <patternFill>
          <bgColor theme="6" tint="0.39994506668294322"/>
        </patternFill>
      </fill>
    </dxf>
    <dxf>
      <font>
        <color theme="0"/>
      </font>
    </dxf>
    <dxf>
      <font>
        <color theme="0"/>
      </font>
    </dxf>
    <dxf>
      <font>
        <color theme="0" tint="-0.499984740745262"/>
      </font>
    </dxf>
    <dxf>
      <font>
        <color theme="0" tint="-0.499984740745262"/>
      </font>
    </dxf>
    <dxf>
      <fill>
        <patternFill>
          <bgColor theme="6" tint="0.39994506668294322"/>
        </patternFill>
      </fill>
    </dxf>
    <dxf>
      <fill>
        <patternFill>
          <bgColor theme="6" tint="0.39994506668294322"/>
        </patternFill>
      </fill>
    </dxf>
    <dxf>
      <font>
        <color theme="0"/>
      </font>
    </dxf>
    <dxf>
      <font>
        <color theme="0"/>
      </font>
    </dxf>
    <dxf>
      <font>
        <color theme="0" tint="-0.499984740745262"/>
      </font>
    </dxf>
    <dxf>
      <font>
        <color theme="0" tint="-0.499984740745262"/>
      </font>
    </dxf>
    <dxf>
      <fill>
        <patternFill>
          <bgColor theme="6" tint="0.39994506668294322"/>
        </patternFill>
      </fill>
    </dxf>
    <dxf>
      <fill>
        <patternFill>
          <bgColor theme="6" tint="0.39994506668294322"/>
        </patternFill>
      </fill>
    </dxf>
    <dxf>
      <font>
        <color theme="0"/>
      </font>
    </dxf>
    <dxf>
      <font>
        <color theme="0"/>
      </font>
    </dxf>
    <dxf>
      <font>
        <color theme="0" tint="-0.499984740745262"/>
      </font>
    </dxf>
    <dxf>
      <font>
        <color theme="0" tint="-0.499984740745262"/>
      </font>
    </dxf>
    <dxf>
      <fill>
        <patternFill>
          <bgColor theme="6" tint="0.39994506668294322"/>
        </patternFill>
      </fill>
    </dxf>
    <dxf>
      <fill>
        <patternFill>
          <bgColor theme="6" tint="0.39994506668294322"/>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tint="-0.499984740745262"/>
      </font>
    </dxf>
    <dxf>
      <font>
        <color theme="0" tint="-0.499984740745262"/>
      </font>
    </dxf>
    <dxf>
      <fill>
        <patternFill>
          <bgColor theme="6" tint="0.39994506668294322"/>
        </patternFill>
      </fill>
    </dxf>
    <dxf>
      <fill>
        <patternFill>
          <bgColor theme="6" tint="0.39994506668294322"/>
        </patternFill>
      </fill>
    </dxf>
    <dxf>
      <font>
        <color theme="0"/>
      </font>
    </dxf>
    <dxf>
      <font>
        <color theme="0"/>
      </font>
    </dxf>
    <dxf>
      <font>
        <color theme="0" tint="-0.499984740745262"/>
      </font>
    </dxf>
    <dxf>
      <font>
        <color theme="0" tint="-0.499984740745262"/>
      </font>
    </dxf>
    <dxf>
      <fill>
        <patternFill>
          <bgColor theme="6" tint="0.39994506668294322"/>
        </patternFill>
      </fill>
    </dxf>
    <dxf>
      <fill>
        <patternFill>
          <bgColor theme="6" tint="0.39994506668294322"/>
        </patternFill>
      </fill>
    </dxf>
    <dxf>
      <font>
        <color theme="0"/>
      </font>
    </dxf>
    <dxf>
      <font>
        <color theme="0"/>
      </font>
    </dxf>
    <dxf>
      <font>
        <color theme="0" tint="-0.499984740745262"/>
      </font>
    </dxf>
    <dxf>
      <font>
        <color theme="0" tint="-0.499984740745262"/>
      </font>
    </dxf>
    <dxf>
      <fill>
        <patternFill>
          <bgColor theme="6" tint="0.39994506668294322"/>
        </patternFill>
      </fill>
    </dxf>
    <dxf>
      <fill>
        <patternFill>
          <bgColor theme="6" tint="0.39994506668294322"/>
        </patternFill>
      </fill>
    </dxf>
    <dxf>
      <font>
        <color theme="0"/>
      </font>
    </dxf>
    <dxf>
      <font>
        <color theme="0"/>
      </font>
    </dxf>
    <dxf>
      <font>
        <color theme="0" tint="-0.499984740745262"/>
      </font>
    </dxf>
    <dxf>
      <font>
        <color theme="0" tint="-0.499984740745262"/>
      </font>
    </dxf>
    <dxf>
      <fill>
        <patternFill>
          <bgColor theme="6" tint="0.39994506668294322"/>
        </patternFill>
      </fill>
    </dxf>
    <dxf>
      <fill>
        <patternFill>
          <bgColor theme="6" tint="0.39994506668294322"/>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tint="-0.499984740745262"/>
      </font>
    </dxf>
    <dxf>
      <font>
        <color theme="0" tint="-0.499984740745262"/>
      </font>
    </dxf>
    <dxf>
      <fill>
        <patternFill>
          <bgColor theme="6" tint="0.39994506668294322"/>
        </patternFill>
      </fill>
    </dxf>
    <dxf>
      <fill>
        <patternFill>
          <bgColor theme="6" tint="0.39994506668294322"/>
        </patternFill>
      </fill>
    </dxf>
    <dxf>
      <font>
        <color theme="0"/>
      </font>
    </dxf>
    <dxf>
      <font>
        <color theme="0"/>
      </font>
    </dxf>
    <dxf>
      <font>
        <color theme="0" tint="-0.499984740745262"/>
      </font>
    </dxf>
    <dxf>
      <font>
        <color theme="0" tint="-0.499984740745262"/>
      </font>
    </dxf>
    <dxf>
      <fill>
        <patternFill>
          <bgColor theme="6" tint="0.39994506668294322"/>
        </patternFill>
      </fill>
    </dxf>
    <dxf>
      <fill>
        <patternFill>
          <bgColor theme="6" tint="0.39994506668294322"/>
        </patternFill>
      </fill>
    </dxf>
    <dxf>
      <font>
        <color theme="0"/>
      </font>
    </dxf>
    <dxf>
      <font>
        <color theme="0"/>
      </font>
    </dxf>
    <dxf>
      <font>
        <color theme="0" tint="-0.499984740745262"/>
      </font>
    </dxf>
    <dxf>
      <font>
        <color theme="0" tint="-0.499984740745262"/>
      </font>
    </dxf>
    <dxf>
      <fill>
        <patternFill>
          <bgColor theme="6" tint="0.39994506668294322"/>
        </patternFill>
      </fill>
    </dxf>
    <dxf>
      <fill>
        <patternFill>
          <bgColor theme="6" tint="0.39994506668294322"/>
        </patternFill>
      </fill>
    </dxf>
    <dxf>
      <font>
        <color theme="0"/>
      </font>
    </dxf>
    <dxf>
      <font>
        <color theme="0"/>
      </font>
    </dxf>
    <dxf>
      <font>
        <color theme="0" tint="-0.499984740745262"/>
      </font>
    </dxf>
    <dxf>
      <font>
        <color theme="0" tint="-0.499984740745262"/>
      </font>
    </dxf>
    <dxf>
      <fill>
        <patternFill>
          <bgColor theme="6" tint="0.39994506668294322"/>
        </patternFill>
      </fill>
    </dxf>
    <dxf>
      <fill>
        <patternFill>
          <bgColor theme="6" tint="0.39994506668294322"/>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tint="-0.499984740745262"/>
      </font>
    </dxf>
    <dxf>
      <font>
        <color theme="0" tint="-0.499984740745262"/>
      </font>
    </dxf>
    <dxf>
      <fill>
        <patternFill>
          <bgColor theme="6" tint="0.39994506668294322"/>
        </patternFill>
      </fill>
    </dxf>
    <dxf>
      <fill>
        <patternFill>
          <bgColor theme="6" tint="0.39994506668294322"/>
        </patternFill>
      </fill>
    </dxf>
    <dxf>
      <font>
        <color theme="0"/>
      </font>
    </dxf>
    <dxf>
      <font>
        <color theme="0"/>
      </font>
    </dxf>
    <dxf>
      <font>
        <color theme="0" tint="-0.499984740745262"/>
      </font>
    </dxf>
    <dxf>
      <font>
        <color theme="0" tint="-0.499984740745262"/>
      </font>
    </dxf>
    <dxf>
      <fill>
        <patternFill>
          <bgColor theme="6" tint="0.39994506668294322"/>
        </patternFill>
      </fill>
    </dxf>
    <dxf>
      <fill>
        <patternFill>
          <bgColor theme="6" tint="0.39994506668294322"/>
        </patternFill>
      </fill>
    </dxf>
    <dxf>
      <font>
        <color theme="0"/>
      </font>
    </dxf>
    <dxf>
      <font>
        <color theme="0"/>
      </font>
    </dxf>
    <dxf>
      <font>
        <color theme="0" tint="-0.499984740745262"/>
      </font>
    </dxf>
    <dxf>
      <font>
        <color theme="0" tint="-0.499984740745262"/>
      </font>
    </dxf>
    <dxf>
      <fill>
        <patternFill>
          <bgColor theme="6" tint="0.39994506668294322"/>
        </patternFill>
      </fill>
    </dxf>
    <dxf>
      <fill>
        <patternFill>
          <bgColor theme="6" tint="0.39994506668294322"/>
        </patternFill>
      </fill>
    </dxf>
    <dxf>
      <font>
        <color theme="0"/>
      </font>
    </dxf>
    <dxf>
      <font>
        <color theme="0"/>
      </font>
    </dxf>
    <dxf>
      <font>
        <color theme="0" tint="-0.499984740745262"/>
      </font>
    </dxf>
    <dxf>
      <font>
        <color theme="0" tint="-0.499984740745262"/>
      </font>
    </dxf>
    <dxf>
      <fill>
        <patternFill>
          <bgColor theme="6" tint="0.39994506668294322"/>
        </patternFill>
      </fill>
    </dxf>
    <dxf>
      <fill>
        <patternFill>
          <bgColor theme="6" tint="0.39994506668294322"/>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tint="-0.499984740745262"/>
      </font>
    </dxf>
    <dxf>
      <font>
        <color theme="0" tint="-0.499984740745262"/>
      </font>
    </dxf>
    <dxf>
      <fill>
        <patternFill>
          <bgColor theme="6" tint="0.39994506668294322"/>
        </patternFill>
      </fill>
    </dxf>
    <dxf>
      <fill>
        <patternFill>
          <bgColor theme="6" tint="0.39994506668294322"/>
        </patternFill>
      </fill>
    </dxf>
    <dxf>
      <font>
        <color theme="0"/>
      </font>
    </dxf>
    <dxf>
      <font>
        <color theme="0"/>
      </font>
    </dxf>
    <dxf>
      <font>
        <color theme="0" tint="-0.499984740745262"/>
      </font>
    </dxf>
    <dxf>
      <font>
        <color theme="0" tint="-0.499984740745262"/>
      </font>
    </dxf>
    <dxf>
      <fill>
        <patternFill>
          <bgColor theme="6" tint="0.39994506668294322"/>
        </patternFill>
      </fill>
    </dxf>
    <dxf>
      <fill>
        <patternFill>
          <bgColor theme="6" tint="0.39994506668294322"/>
        </patternFill>
      </fill>
    </dxf>
    <dxf>
      <font>
        <color theme="0"/>
      </font>
    </dxf>
    <dxf>
      <font>
        <color theme="0"/>
      </font>
    </dxf>
    <dxf>
      <font>
        <color theme="0" tint="-0.499984740745262"/>
      </font>
    </dxf>
    <dxf>
      <font>
        <color theme="0" tint="-0.499984740745262"/>
      </font>
    </dxf>
    <dxf>
      <fill>
        <patternFill>
          <bgColor theme="6" tint="0.39994506668294322"/>
        </patternFill>
      </fill>
    </dxf>
    <dxf>
      <fill>
        <patternFill>
          <bgColor theme="6" tint="0.39994506668294322"/>
        </patternFill>
      </fill>
    </dxf>
    <dxf>
      <font>
        <color theme="0"/>
      </font>
    </dxf>
    <dxf>
      <font>
        <color theme="0"/>
      </font>
    </dxf>
    <dxf>
      <font>
        <color theme="0" tint="-0.499984740745262"/>
      </font>
    </dxf>
    <dxf>
      <font>
        <color theme="0" tint="-0.499984740745262"/>
      </font>
    </dxf>
    <dxf>
      <fill>
        <patternFill>
          <bgColor theme="6" tint="0.39994506668294322"/>
        </patternFill>
      </fill>
    </dxf>
    <dxf>
      <fill>
        <patternFill>
          <bgColor theme="6" tint="0.39994506668294322"/>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tint="-0.499984740745262"/>
      </font>
    </dxf>
    <dxf>
      <font>
        <color theme="0" tint="-0.499984740745262"/>
      </font>
    </dxf>
    <dxf>
      <fill>
        <patternFill>
          <bgColor theme="6" tint="0.39994506668294322"/>
        </patternFill>
      </fill>
    </dxf>
    <dxf>
      <fill>
        <patternFill>
          <bgColor theme="6" tint="0.39994506668294322"/>
        </patternFill>
      </fill>
    </dxf>
    <dxf>
      <font>
        <color theme="0"/>
      </font>
    </dxf>
    <dxf>
      <font>
        <color theme="0"/>
      </font>
    </dxf>
    <dxf>
      <font>
        <color theme="0" tint="-0.499984740745262"/>
      </font>
    </dxf>
    <dxf>
      <font>
        <color theme="0" tint="-0.499984740745262"/>
      </font>
    </dxf>
    <dxf>
      <fill>
        <patternFill>
          <bgColor theme="6" tint="0.39994506668294322"/>
        </patternFill>
      </fill>
    </dxf>
    <dxf>
      <fill>
        <patternFill>
          <bgColor theme="6" tint="0.39994506668294322"/>
        </patternFill>
      </fill>
    </dxf>
    <dxf>
      <font>
        <color theme="0"/>
      </font>
    </dxf>
    <dxf>
      <font>
        <color theme="0"/>
      </font>
    </dxf>
    <dxf>
      <font>
        <color theme="0" tint="-0.499984740745262"/>
      </font>
    </dxf>
    <dxf>
      <font>
        <color theme="0" tint="-0.499984740745262"/>
      </font>
    </dxf>
    <dxf>
      <fill>
        <patternFill>
          <bgColor theme="6" tint="0.39994506668294322"/>
        </patternFill>
      </fill>
    </dxf>
    <dxf>
      <fill>
        <patternFill>
          <bgColor theme="6" tint="0.39994506668294322"/>
        </patternFill>
      </fill>
    </dxf>
    <dxf>
      <font>
        <color theme="0"/>
      </font>
    </dxf>
    <dxf>
      <font>
        <color theme="0"/>
      </font>
    </dxf>
    <dxf>
      <font>
        <color theme="0" tint="-0.499984740745262"/>
      </font>
    </dxf>
    <dxf>
      <font>
        <color theme="0" tint="-0.499984740745262"/>
      </font>
    </dxf>
    <dxf>
      <fill>
        <patternFill>
          <bgColor theme="6" tint="0.39994506668294322"/>
        </patternFill>
      </fill>
    </dxf>
    <dxf>
      <fill>
        <patternFill>
          <bgColor theme="6" tint="0.39994506668294322"/>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tint="-0.499984740745262"/>
      </font>
    </dxf>
    <dxf>
      <font>
        <color theme="0" tint="-0.499984740745262"/>
      </font>
    </dxf>
    <dxf>
      <fill>
        <patternFill>
          <bgColor theme="6" tint="0.39994506668294322"/>
        </patternFill>
      </fill>
    </dxf>
    <dxf>
      <fill>
        <patternFill>
          <bgColor theme="6" tint="0.39994506668294322"/>
        </patternFill>
      </fill>
    </dxf>
    <dxf>
      <font>
        <color theme="0"/>
      </font>
    </dxf>
    <dxf>
      <font>
        <color theme="0"/>
      </font>
    </dxf>
    <dxf>
      <font>
        <color theme="0" tint="-0.499984740745262"/>
      </font>
    </dxf>
    <dxf>
      <font>
        <color theme="0" tint="-0.499984740745262"/>
      </font>
    </dxf>
    <dxf>
      <fill>
        <patternFill>
          <bgColor theme="6" tint="0.39994506668294322"/>
        </patternFill>
      </fill>
    </dxf>
    <dxf>
      <fill>
        <patternFill>
          <bgColor theme="6" tint="0.39994506668294322"/>
        </patternFill>
      </fill>
    </dxf>
    <dxf>
      <font>
        <color theme="0"/>
      </font>
    </dxf>
    <dxf>
      <font>
        <color theme="0"/>
      </font>
    </dxf>
    <dxf>
      <font>
        <color theme="0" tint="-0.499984740745262"/>
      </font>
    </dxf>
    <dxf>
      <font>
        <color theme="0" tint="-0.499984740745262"/>
      </font>
    </dxf>
    <dxf>
      <fill>
        <patternFill>
          <bgColor theme="6" tint="0.39994506668294322"/>
        </patternFill>
      </fill>
    </dxf>
    <dxf>
      <fill>
        <patternFill>
          <bgColor theme="6" tint="0.39994506668294322"/>
        </patternFill>
      </fill>
    </dxf>
    <dxf>
      <font>
        <color theme="0"/>
      </font>
    </dxf>
    <dxf>
      <font>
        <color theme="0"/>
      </font>
    </dxf>
    <dxf>
      <font>
        <color theme="0" tint="-0.499984740745262"/>
      </font>
    </dxf>
    <dxf>
      <font>
        <color theme="0" tint="-0.499984740745262"/>
      </font>
    </dxf>
    <dxf>
      <fill>
        <patternFill>
          <bgColor theme="6" tint="0.39994506668294322"/>
        </patternFill>
      </fill>
    </dxf>
    <dxf>
      <fill>
        <patternFill>
          <bgColor theme="6" tint="0.39994506668294322"/>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0.499984740745262"/>
      </font>
    </dxf>
    <dxf>
      <font>
        <color theme="0" tint="-0.499984740745262"/>
      </font>
    </dxf>
    <dxf>
      <fill>
        <patternFill>
          <bgColor theme="6" tint="0.39994506668294322"/>
        </patternFill>
      </fill>
    </dxf>
    <dxf>
      <fill>
        <patternFill>
          <bgColor theme="6" tint="0.39994506668294322"/>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tint="-0.499984740745262"/>
      </font>
    </dxf>
    <dxf>
      <font>
        <color theme="0" tint="-0.499984740745262"/>
      </font>
    </dxf>
    <dxf>
      <fill>
        <patternFill>
          <bgColor theme="6" tint="0.39994506668294322"/>
        </patternFill>
      </fill>
    </dxf>
    <dxf>
      <fill>
        <patternFill>
          <bgColor theme="6" tint="0.39994506668294322"/>
        </patternFill>
      </fill>
    </dxf>
    <dxf>
      <font>
        <color theme="0"/>
      </font>
    </dxf>
    <dxf>
      <font>
        <color theme="0"/>
      </font>
    </dxf>
    <dxf>
      <font>
        <color theme="0" tint="-0.499984740745262"/>
      </font>
    </dxf>
    <dxf>
      <font>
        <color theme="0" tint="-0.499984740745262"/>
      </font>
    </dxf>
    <dxf>
      <fill>
        <patternFill>
          <bgColor theme="6" tint="0.39994506668294322"/>
        </patternFill>
      </fill>
    </dxf>
    <dxf>
      <fill>
        <patternFill>
          <bgColor theme="6" tint="0.39994506668294322"/>
        </patternFill>
      </fill>
    </dxf>
    <dxf>
      <font>
        <color theme="0"/>
      </font>
    </dxf>
    <dxf>
      <font>
        <color theme="0"/>
      </font>
    </dxf>
    <dxf>
      <font>
        <color theme="0" tint="-0.499984740745262"/>
      </font>
    </dxf>
    <dxf>
      <font>
        <color theme="0" tint="-0.499984740745262"/>
      </font>
    </dxf>
    <dxf>
      <fill>
        <patternFill>
          <bgColor theme="6" tint="0.39994506668294322"/>
        </patternFill>
      </fill>
    </dxf>
    <dxf>
      <fill>
        <patternFill>
          <bgColor theme="6" tint="0.39994506668294322"/>
        </patternFill>
      </fill>
    </dxf>
    <dxf>
      <font>
        <color theme="0"/>
      </font>
    </dxf>
    <dxf>
      <font>
        <color theme="0"/>
      </font>
    </dxf>
    <dxf>
      <font>
        <color theme="0" tint="-0.499984740745262"/>
      </font>
    </dxf>
    <dxf>
      <font>
        <color theme="0" tint="-0.499984740745262"/>
      </font>
    </dxf>
    <dxf>
      <fill>
        <patternFill>
          <bgColor theme="6" tint="0.39994506668294322"/>
        </patternFill>
      </fill>
    </dxf>
    <dxf>
      <fill>
        <patternFill>
          <bgColor theme="6" tint="0.39994506668294322"/>
        </patternFill>
      </fill>
    </dxf>
    <dxf>
      <font>
        <color theme="0"/>
      </font>
    </dxf>
    <dxf>
      <font>
        <color theme="0"/>
      </font>
    </dxf>
    <dxf>
      <font>
        <color theme="0" tint="-0.499984740745262"/>
      </font>
    </dxf>
    <dxf>
      <font>
        <color theme="0" tint="-0.499984740745262"/>
      </font>
    </dxf>
    <dxf>
      <fill>
        <patternFill>
          <bgColor theme="6" tint="0.39994506668294322"/>
        </patternFill>
      </fill>
    </dxf>
    <dxf>
      <fill>
        <patternFill>
          <bgColor theme="6" tint="0.39994506668294322"/>
        </patternFill>
      </fill>
    </dxf>
    <dxf>
      <font>
        <color theme="0"/>
      </font>
    </dxf>
    <dxf>
      <font>
        <color theme="0"/>
      </font>
    </dxf>
    <dxf>
      <font>
        <color theme="0" tint="-0.499984740745262"/>
      </font>
    </dxf>
    <dxf>
      <font>
        <color theme="0" tint="-0.499984740745262"/>
      </font>
    </dxf>
    <dxf>
      <fill>
        <patternFill>
          <bgColor theme="6" tint="0.39994506668294322"/>
        </patternFill>
      </fill>
    </dxf>
    <dxf>
      <fill>
        <patternFill>
          <bgColor theme="6" tint="0.39994506668294322"/>
        </patternFill>
      </fill>
    </dxf>
    <dxf>
      <font>
        <color theme="0"/>
      </font>
    </dxf>
    <dxf>
      <font>
        <color theme="0"/>
      </font>
    </dxf>
    <dxf>
      <font>
        <color theme="0" tint="-0.499984740745262"/>
      </font>
    </dxf>
    <dxf>
      <font>
        <color theme="0" tint="-0.499984740745262"/>
      </font>
    </dxf>
    <dxf>
      <fill>
        <patternFill>
          <bgColor theme="6" tint="0.39994506668294322"/>
        </patternFill>
      </fill>
    </dxf>
    <dxf>
      <fill>
        <patternFill>
          <bgColor theme="6" tint="0.39994506668294322"/>
        </patternFill>
      </fill>
    </dxf>
    <dxf>
      <font>
        <color theme="0"/>
      </font>
    </dxf>
    <dxf>
      <font>
        <color theme="0"/>
      </font>
    </dxf>
    <dxf>
      <font>
        <color theme="0" tint="-0.499984740745262"/>
      </font>
    </dxf>
    <dxf>
      <font>
        <color theme="0" tint="-0.499984740745262"/>
      </font>
    </dxf>
    <dxf>
      <fill>
        <patternFill>
          <bgColor theme="6" tint="0.39994506668294322"/>
        </patternFill>
      </fill>
    </dxf>
    <dxf>
      <fill>
        <patternFill>
          <bgColor theme="6" tint="0.39994506668294322"/>
        </patternFill>
      </fill>
    </dxf>
    <dxf>
      <font>
        <color theme="0"/>
      </font>
    </dxf>
    <dxf>
      <fill>
        <patternFill>
          <bgColor theme="4" tint="0.59996337778862885"/>
        </patternFill>
      </fill>
    </dxf>
    <dxf>
      <font>
        <color theme="4" tint="0.59996337778862885"/>
      </font>
      <fill>
        <patternFill>
          <bgColor theme="4" tint="0.59996337778862885"/>
        </patternFill>
      </fill>
    </dxf>
    <dxf>
      <fill>
        <patternFill>
          <bgColor theme="4" tint="0.59996337778862885"/>
        </patternFill>
      </fill>
    </dxf>
    <dxf>
      <font>
        <color theme="0"/>
      </font>
    </dxf>
    <dxf>
      <font>
        <color rgb="FFFF0000"/>
      </font>
    </dxf>
  </dxfs>
  <tableStyles count="0" defaultTableStyle="TableStyleMedium2" defaultPivotStyle="PivotStyleLight16"/>
  <colors>
    <mruColors>
      <color rgb="FF9BC2E6"/>
      <color rgb="FFB48FFF"/>
      <color rgb="FF99CCFF"/>
      <color rgb="FF9999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381000</xdr:colOff>
      <xdr:row>0</xdr:row>
      <xdr:rowOff>99060</xdr:rowOff>
    </xdr:from>
    <xdr:to>
      <xdr:col>6</xdr:col>
      <xdr:colOff>240030</xdr:colOff>
      <xdr:row>0</xdr:row>
      <xdr:rowOff>367793</xdr:rowOff>
    </xdr:to>
    <xdr:pic>
      <xdr:nvPicPr>
        <xdr:cNvPr id="9" name="Picture 8" title="Curtin University logo">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886325" y="99060"/>
          <a:ext cx="1459230" cy="2687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304800</xdr:colOff>
      <xdr:row>5</xdr:row>
      <xdr:rowOff>28575</xdr:rowOff>
    </xdr:from>
    <xdr:to>
      <xdr:col>14</xdr:col>
      <xdr:colOff>533400</xdr:colOff>
      <xdr:row>21</xdr:row>
      <xdr:rowOff>0</xdr:rowOff>
    </xdr:to>
    <xdr:sp macro="" textlink="">
      <xdr:nvSpPr>
        <xdr:cNvPr id="4" name="TextBox 3">
          <a:extLst>
            <a:ext uri="{FF2B5EF4-FFF2-40B4-BE49-F238E27FC236}">
              <a16:creationId xmlns:a16="http://schemas.microsoft.com/office/drawing/2014/main" id="{14B3F03C-4081-4C3E-9611-159D90BEB25D}"/>
            </a:ext>
          </a:extLst>
        </xdr:cNvPr>
        <xdr:cNvSpPr txBox="1"/>
      </xdr:nvSpPr>
      <xdr:spPr>
        <a:xfrm>
          <a:off x="6867525" y="1209675"/>
          <a:ext cx="4810125" cy="3095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AU" sz="1000" b="1">
              <a:latin typeface="Segoe UI" panose="020B0502040204020203" pitchFamily="34" charset="0"/>
              <a:ea typeface="Segoe UI" panose="020B0502040204020203" pitchFamily="34" charset="0"/>
              <a:cs typeface="Segoe UI" panose="020B0502040204020203" pitchFamily="34" charset="0"/>
            </a:rPr>
            <a:t>Enrolment Guidelines</a:t>
          </a:r>
          <a:endParaRPr lang="en-AU" sz="100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a:solidFill>
                <a:schemeClr val="dk1"/>
              </a:solidFill>
              <a:effectLst/>
              <a:latin typeface="+mn-lt"/>
              <a:ea typeface="+mn-ea"/>
              <a:cs typeface="+mn-cs"/>
            </a:rPr>
            <a:t>Please use this Enrolment Planner to determine the order of study for full-time progression.  Please note that units</a:t>
          </a:r>
          <a:r>
            <a:rPr lang="en-AU" sz="1100" baseline="0">
              <a:solidFill>
                <a:schemeClr val="dk1"/>
              </a:solidFill>
              <a:effectLst/>
              <a:latin typeface="+mn-lt"/>
              <a:ea typeface="+mn-ea"/>
              <a:cs typeface="+mn-cs"/>
            </a:rPr>
            <a:t> </a:t>
          </a:r>
          <a:r>
            <a:rPr lang="en-AU" sz="1100">
              <a:solidFill>
                <a:schemeClr val="dk1"/>
              </a:solidFill>
              <a:effectLst/>
              <a:latin typeface="+mn-lt"/>
              <a:ea typeface="+mn-ea"/>
              <a:cs typeface="+mn-cs"/>
            </a:rPr>
            <a:t>are not available every study period, so it is important to review your enrolments to ensure they are correct. Students should complete </a:t>
          </a:r>
          <a:r>
            <a:rPr lang="en-AU" sz="1100" b="1">
              <a:solidFill>
                <a:schemeClr val="dk1"/>
              </a:solidFill>
              <a:effectLst/>
              <a:latin typeface="+mn-lt"/>
              <a:ea typeface="+mn-ea"/>
              <a:cs typeface="+mn-cs"/>
            </a:rPr>
            <a:t>all</a:t>
          </a:r>
          <a:r>
            <a:rPr lang="en-AU" sz="1100">
              <a:solidFill>
                <a:schemeClr val="dk1"/>
              </a:solidFill>
              <a:effectLst/>
              <a:latin typeface="+mn-lt"/>
              <a:ea typeface="+mn-ea"/>
              <a:cs typeface="+mn-cs"/>
            </a:rPr>
            <a:t> the subjects in each level before progressing to the next</a:t>
          </a:r>
          <a:r>
            <a:rPr lang="en-AU" sz="1100" baseline="0">
              <a:solidFill>
                <a:schemeClr val="dk1"/>
              </a:solidFill>
              <a:effectLst/>
              <a:latin typeface="+mn-lt"/>
              <a:ea typeface="+mn-ea"/>
              <a:cs typeface="+mn-cs"/>
            </a:rPr>
            <a:t> level.</a:t>
          </a:r>
          <a:endParaRPr lang="en-AU" sz="1000">
            <a:effectLst/>
          </a:endParaRPr>
        </a:p>
        <a:p>
          <a:r>
            <a:rPr lang="en-AU" sz="1100" b="1" i="1">
              <a:solidFill>
                <a:schemeClr val="dk1"/>
              </a:solidFill>
              <a:effectLst/>
              <a:latin typeface="+mn-lt"/>
              <a:ea typeface="+mn-ea"/>
              <a:cs typeface="+mn-cs"/>
            </a:rPr>
            <a:t>The</a:t>
          </a:r>
          <a:r>
            <a:rPr lang="en-AU" sz="1100" b="1" i="1" baseline="0">
              <a:solidFill>
                <a:schemeClr val="dk1"/>
              </a:solidFill>
              <a:effectLst/>
              <a:latin typeface="+mn-lt"/>
              <a:ea typeface="+mn-ea"/>
              <a:cs typeface="+mn-cs"/>
            </a:rPr>
            <a:t> standard f</a:t>
          </a:r>
          <a:r>
            <a:rPr lang="en-AU" sz="1100" b="1" i="1">
              <a:solidFill>
                <a:schemeClr val="dk1"/>
              </a:solidFill>
              <a:effectLst/>
              <a:latin typeface="+mn-lt"/>
              <a:ea typeface="+mn-ea"/>
              <a:cs typeface="+mn-cs"/>
            </a:rPr>
            <a:t>ull-time</a:t>
          </a:r>
          <a:r>
            <a:rPr lang="en-AU" sz="1100" b="1" i="1" baseline="0">
              <a:solidFill>
                <a:schemeClr val="dk1"/>
              </a:solidFill>
              <a:effectLst/>
              <a:latin typeface="+mn-lt"/>
              <a:ea typeface="+mn-ea"/>
              <a:cs typeface="+mn-cs"/>
            </a:rPr>
            <a:t> study load is two units per study period. </a:t>
          </a:r>
          <a:endParaRPr lang="en-AU" sz="1100" b="1" i="1">
            <a:solidFill>
              <a:schemeClr val="dk1"/>
            </a:solidFill>
            <a:effectLst/>
            <a:latin typeface="+mn-lt"/>
            <a:ea typeface="+mn-ea"/>
            <a:cs typeface="+mn-cs"/>
          </a:endParaRPr>
        </a:p>
        <a:p>
          <a:endParaRPr lang="en-AU" sz="1100" b="0"/>
        </a:p>
        <a:p>
          <a:r>
            <a:rPr lang="en-AU" sz="1100" b="1"/>
            <a:t>Placements</a:t>
          </a:r>
        </a:p>
        <a:p>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for more information:</a:t>
          </a:r>
          <a:r>
            <a:rPr lang="en-AU" sz="1100" b="1">
              <a:solidFill>
                <a:schemeClr val="dk1"/>
              </a:solidFill>
              <a:effectLst/>
              <a:latin typeface="+mn-lt"/>
              <a:ea typeface="+mn-ea"/>
              <a:cs typeface="+mn-cs"/>
            </a:rPr>
            <a:t> </a:t>
          </a:r>
          <a:r>
            <a:rPr lang="en-AU" sz="1100" u="sng" baseline="0">
              <a:solidFill>
                <a:schemeClr val="dk1"/>
              </a:solidFill>
              <a:effectLst/>
              <a:latin typeface="+mn-lt"/>
              <a:ea typeface="+mn-ea"/>
              <a:cs typeface="+mn-cs"/>
            </a:rPr>
            <a:t>https://educationoua.curtin.edu.au/become-great-teacher/professional-experience/b-ed-secondary-professional-experience/</a:t>
          </a:r>
          <a:endParaRPr lang="en-AU">
            <a:effectLst/>
          </a:endParaRPr>
        </a:p>
        <a:p>
          <a:endParaRPr lang="en-AU">
            <a:solidFill>
              <a:srgbClr val="0070C0"/>
            </a:solidFill>
            <a:effectLst/>
          </a:endParaRPr>
        </a:p>
        <a:p>
          <a:r>
            <a:rPr lang="en-AU" sz="1100" b="1" baseline="0">
              <a:solidFill>
                <a:schemeClr val="dk1"/>
              </a:solidFill>
              <a:effectLst/>
              <a:latin typeface="+mn-lt"/>
              <a:ea typeface="+mn-ea"/>
              <a:cs typeface="+mn-cs"/>
            </a:rPr>
            <a:t>Specified Elective units</a:t>
          </a:r>
          <a:endParaRPr lang="en-AU">
            <a:effectLst/>
          </a:endParaRPr>
        </a:p>
        <a:p>
          <a:r>
            <a:rPr lang="en-AU" sz="1100">
              <a:solidFill>
                <a:schemeClr val="dk1"/>
              </a:solidFill>
              <a:effectLst/>
              <a:latin typeface="+mn-lt"/>
              <a:ea typeface="+mn-ea"/>
              <a:cs typeface="+mn-cs"/>
            </a:rPr>
            <a:t>Students in the Bachelor of Education (Secondary Education) may choose </a:t>
          </a:r>
          <a:r>
            <a:rPr lang="en-AU" sz="1100" b="1">
              <a:solidFill>
                <a:schemeClr val="dk1"/>
              </a:solidFill>
              <a:effectLst/>
              <a:latin typeface="+mn-lt"/>
              <a:ea typeface="+mn-ea"/>
              <a:cs typeface="+mn-cs"/>
            </a:rPr>
            <a:t>Specified Elective </a:t>
          </a:r>
          <a:r>
            <a:rPr lang="en-AU" sz="1100">
              <a:solidFill>
                <a:schemeClr val="dk1"/>
              </a:solidFill>
              <a:effectLst/>
              <a:latin typeface="+mn-lt"/>
              <a:ea typeface="+mn-ea"/>
              <a:cs typeface="+mn-cs"/>
            </a:rPr>
            <a:t>units from any of those listed in the School of Education Specified Electives List.</a:t>
          </a:r>
          <a:endParaRPr lang="en-AU">
            <a:effectLst/>
          </a:endParaRPr>
        </a:p>
        <a:p>
          <a:endParaRPr lang="en-AU" sz="1100" b="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D/Teaching%20&amp;%20Learning/Teaching%20Support/Study%20Plan%20Templates/New%20Enrolment%20Planners/Enrolment%20Planner%20PrimaryECE%20OUA%20v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PER\DHS\Shared\ED\Teaching%20&amp;%20Learning\Teaching%20Support\Study%20Plan%20Templates\New%20Enrolment%20Planners\Enrolment%20Planner%20PrimaryECE%20OUA%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R Planner"/>
      <sheetName val="Courses and unitsets"/>
      <sheetName val="OUA Handbook"/>
      <sheetName val="Int Handbook"/>
      <sheetName val="Enrolment Planner PrimaryECE OU"/>
    </sheetNames>
    <sheetDataSet>
      <sheetData sheetId="0"/>
      <sheetData sheetId="1">
        <row r="1">
          <cell r="D1" t="str">
            <v>ECE2015</v>
          </cell>
        </row>
        <row r="20">
          <cell r="A20" t="str">
            <v>Done?</v>
          </cell>
        </row>
        <row r="21">
          <cell r="A21" t="str">
            <v>Complete</v>
          </cell>
        </row>
        <row r="22">
          <cell r="A22" t="str">
            <v>CRL</v>
          </cell>
        </row>
        <row r="23">
          <cell r="A23" t="str">
            <v>SP4 2017</v>
          </cell>
        </row>
        <row r="24">
          <cell r="A24" t="str">
            <v>SP1 2018</v>
          </cell>
        </row>
        <row r="25">
          <cell r="A25" t="str">
            <v>SP2 2018</v>
          </cell>
        </row>
        <row r="26">
          <cell r="A26" t="str">
            <v>SP3 2018</v>
          </cell>
        </row>
        <row r="27">
          <cell r="A27" t="str">
            <v>SP4 2018</v>
          </cell>
        </row>
        <row r="28">
          <cell r="A28" t="str">
            <v>SP1 2019</v>
          </cell>
        </row>
        <row r="29">
          <cell r="A29" t="str">
            <v>SP2 2019</v>
          </cell>
        </row>
        <row r="30">
          <cell r="A30" t="str">
            <v>SP3 2019</v>
          </cell>
        </row>
        <row r="31">
          <cell r="A31" t="str">
            <v>SP4 2019</v>
          </cell>
        </row>
        <row r="32">
          <cell r="A32" t="str">
            <v>SP1 2020</v>
          </cell>
        </row>
        <row r="33">
          <cell r="A33" t="str">
            <v>SP2 2020</v>
          </cell>
        </row>
        <row r="34">
          <cell r="A34" t="str">
            <v>SP3 2020</v>
          </cell>
        </row>
        <row r="35">
          <cell r="A35" t="str">
            <v>SP4 2020</v>
          </cell>
        </row>
        <row r="36">
          <cell r="A36" t="str">
            <v>SP1 2021</v>
          </cell>
        </row>
        <row r="37">
          <cell r="A37" t="str">
            <v>SP2 2021</v>
          </cell>
        </row>
        <row r="38">
          <cell r="A38" t="str">
            <v>SP3 2021</v>
          </cell>
        </row>
        <row r="39">
          <cell r="A39" t="str">
            <v>SP4 2021</v>
          </cell>
        </row>
        <row r="40">
          <cell r="A40" t="str">
            <v>SP1 2022</v>
          </cell>
        </row>
        <row r="41">
          <cell r="A41" t="str">
            <v>SP2 2022</v>
          </cell>
        </row>
        <row r="42">
          <cell r="A42" t="str">
            <v>SP3 2022</v>
          </cell>
        </row>
        <row r="43">
          <cell r="A43" t="str">
            <v>SP4 2022</v>
          </cell>
        </row>
      </sheetData>
      <sheetData sheetId="2">
        <row r="1">
          <cell r="A1" t="str">
            <v>Study Package Availability Search</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urses and unitsets"/>
      <sheetName val="ENR Planner"/>
      <sheetName val="OUA Handbook"/>
      <sheetName val="Int Handbook"/>
    </sheetNames>
    <sheetDataSet>
      <sheetData sheetId="0"/>
      <sheetData sheetId="1" refreshError="1"/>
      <sheetData sheetId="2" refreshError="1"/>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tudents.connect.curtin.edu.a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81"/>
  <sheetViews>
    <sheetView showGridLines="0" tabSelected="1" zoomScaleNormal="100" workbookViewId="0">
      <selection activeCell="F5" sqref="F5:G5"/>
    </sheetView>
  </sheetViews>
  <sheetFormatPr defaultColWidth="9.140625" defaultRowHeight="14.25" x14ac:dyDescent="0.2"/>
  <cols>
    <col min="1" max="1" width="9.85546875" style="64" customWidth="1"/>
    <col min="2" max="2" width="7.5703125" style="64" customWidth="1"/>
    <col min="3" max="3" width="8.42578125" style="64" customWidth="1"/>
    <col min="4" max="4" width="41.7109375" style="64" customWidth="1"/>
    <col min="5" max="5" width="14.85546875" style="64" customWidth="1"/>
    <col min="6" max="6" width="9.140625" style="64" customWidth="1"/>
    <col min="7" max="7" width="6.85546875" style="64" customWidth="1"/>
    <col min="8" max="8" width="13.85546875" style="64" customWidth="1"/>
    <col min="9" max="16384" width="9.140625" style="64"/>
  </cols>
  <sheetData>
    <row r="1" spans="1:54" ht="38.1" customHeight="1" x14ac:dyDescent="0.25">
      <c r="A1" s="214" t="s">
        <v>0</v>
      </c>
      <c r="B1" s="214"/>
      <c r="C1" s="214"/>
      <c r="D1" s="214"/>
      <c r="E1" s="214"/>
      <c r="F1" s="214"/>
      <c r="G1" s="214"/>
      <c r="H1" s="58"/>
      <c r="I1" s="59"/>
      <c r="J1" s="60"/>
      <c r="K1" s="60"/>
      <c r="L1" s="60"/>
      <c r="M1" s="60"/>
      <c r="N1" s="61"/>
      <c r="O1" s="62"/>
      <c r="P1" s="63"/>
      <c r="Q1" s="63"/>
      <c r="R1" s="63"/>
    </row>
    <row r="2" spans="1:54" s="69" customFormat="1" ht="15" customHeight="1" x14ac:dyDescent="0.3">
      <c r="A2" s="215" t="s">
        <v>116</v>
      </c>
      <c r="B2" s="215"/>
      <c r="C2" s="215"/>
      <c r="D2" s="215"/>
      <c r="E2" s="215"/>
      <c r="F2" s="215"/>
      <c r="G2" s="215"/>
      <c r="H2" s="65"/>
      <c r="I2" s="66"/>
      <c r="J2" s="66"/>
      <c r="K2" s="66"/>
      <c r="L2" s="66"/>
      <c r="M2" s="66"/>
      <c r="N2" s="67"/>
      <c r="O2" s="67"/>
      <c r="P2" s="68"/>
      <c r="Q2" s="68"/>
      <c r="R2" s="68"/>
    </row>
    <row r="3" spans="1:54" s="70" customFormat="1" ht="13.9" customHeight="1" x14ac:dyDescent="0.25">
      <c r="A3" s="20" t="s">
        <v>1</v>
      </c>
      <c r="B3" s="21" t="s">
        <v>177</v>
      </c>
      <c r="C3" s="21"/>
      <c r="D3" s="21"/>
      <c r="E3" s="22"/>
      <c r="F3" s="23" t="str">
        <f>VLOOKUP(F5,SPComm,2,FALSE)</f>
        <v>START</v>
      </c>
      <c r="G3" s="24"/>
      <c r="I3" s="71"/>
      <c r="J3" s="72"/>
      <c r="K3" s="73"/>
      <c r="L3" s="74"/>
      <c r="M3" s="72"/>
      <c r="N3" s="75"/>
      <c r="O3" s="75"/>
      <c r="P3" s="76"/>
      <c r="Q3" s="76"/>
      <c r="R3" s="76"/>
    </row>
    <row r="4" spans="1:54" s="70" customFormat="1" ht="13.9" customHeight="1" x14ac:dyDescent="0.25">
      <c r="A4" s="25"/>
      <c r="B4" s="26"/>
      <c r="C4" s="27" t="s">
        <v>80</v>
      </c>
      <c r="D4" s="28" t="s">
        <v>5</v>
      </c>
      <c r="E4" s="29"/>
      <c r="F4" s="30"/>
      <c r="G4" s="30"/>
      <c r="I4" s="72"/>
      <c r="J4" s="72"/>
      <c r="K4" s="73"/>
      <c r="L4" s="72"/>
      <c r="M4" s="72"/>
      <c r="N4" s="75"/>
      <c r="O4" s="75"/>
      <c r="P4" s="76"/>
      <c r="Q4" s="76"/>
      <c r="R4" s="76"/>
    </row>
    <row r="5" spans="1:54" s="70" customFormat="1" ht="13.9" customHeight="1" x14ac:dyDescent="0.25">
      <c r="A5" s="210"/>
      <c r="B5" s="211"/>
      <c r="C5" s="212"/>
      <c r="D5" s="213"/>
      <c r="E5" s="139" t="s">
        <v>100</v>
      </c>
      <c r="F5" s="201" t="s">
        <v>84</v>
      </c>
      <c r="G5" s="201"/>
      <c r="I5" s="72"/>
      <c r="J5" s="72"/>
      <c r="K5" s="73"/>
      <c r="L5" s="72"/>
      <c r="M5" s="72"/>
      <c r="N5" s="75"/>
      <c r="O5" s="75"/>
      <c r="P5" s="76"/>
      <c r="Q5" s="76"/>
      <c r="R5" s="76"/>
    </row>
    <row r="6" spans="1:54" s="70" customFormat="1" ht="15" customHeight="1" x14ac:dyDescent="0.25">
      <c r="A6" s="79" t="s">
        <v>98</v>
      </c>
      <c r="B6" s="141"/>
      <c r="C6" s="80"/>
      <c r="D6" s="81"/>
      <c r="E6" s="141" t="s">
        <v>105</v>
      </c>
      <c r="F6" s="203" t="s">
        <v>102</v>
      </c>
      <c r="G6" s="204"/>
      <c r="I6" s="72"/>
      <c r="J6" s="72"/>
      <c r="K6" s="73"/>
      <c r="L6" s="72"/>
      <c r="M6" s="72"/>
      <c r="N6" s="75"/>
      <c r="O6" s="75"/>
      <c r="P6" s="76"/>
      <c r="Q6" s="76"/>
      <c r="R6" s="76"/>
    </row>
    <row r="7" spans="1:54" s="84" customFormat="1" ht="19.899999999999999" customHeight="1" x14ac:dyDescent="0.15">
      <c r="A7" s="31" t="e">
        <f>HLOOKUP($F$3,UnitCombs,2,FALSE)</f>
        <v>#N/A</v>
      </c>
      <c r="B7" s="32" t="e">
        <f t="shared" ref="B7:B17" si="0">VLOOKUP(A7,Handbook, 2,FALSE)</f>
        <v>#N/A</v>
      </c>
      <c r="C7" s="33" t="e">
        <f t="shared" ref="C7:C17" si="1">VLOOKUP(A7,Handbook, 3,FALSE)</f>
        <v>#N/A</v>
      </c>
      <c r="D7" s="33"/>
      <c r="E7" s="34" t="e">
        <f t="shared" ref="E7:E17" si="2">VLOOKUP(A7,Handbook, 5,FALSE)</f>
        <v>#N/A</v>
      </c>
      <c r="F7" s="197"/>
      <c r="G7" s="198"/>
      <c r="H7" s="82"/>
      <c r="I7" s="83"/>
      <c r="J7" s="202"/>
      <c r="K7" s="202"/>
      <c r="L7" s="202"/>
      <c r="M7" s="202"/>
      <c r="N7" s="202"/>
      <c r="O7" s="202"/>
      <c r="P7" s="202"/>
      <c r="Q7" s="202"/>
      <c r="R7" s="78"/>
    </row>
    <row r="8" spans="1:54" s="84" customFormat="1" ht="19.899999999999999" customHeight="1" x14ac:dyDescent="0.15">
      <c r="A8" s="35" t="e">
        <f>HLOOKUP($F$3,UnitCombs,3,FALSE)</f>
        <v>#N/A</v>
      </c>
      <c r="B8" s="36" t="e">
        <f t="shared" si="0"/>
        <v>#N/A</v>
      </c>
      <c r="C8" s="56" t="e">
        <f t="shared" si="1"/>
        <v>#N/A</v>
      </c>
      <c r="D8" s="55"/>
      <c r="E8" s="37" t="e">
        <f t="shared" si="2"/>
        <v>#N/A</v>
      </c>
      <c r="F8" s="185"/>
      <c r="G8" s="186"/>
      <c r="H8" s="86"/>
      <c r="I8" s="83"/>
      <c r="J8" s="83"/>
      <c r="K8" s="83"/>
      <c r="L8" s="83"/>
      <c r="M8" s="87"/>
      <c r="N8" s="88"/>
      <c r="O8" s="88"/>
      <c r="P8" s="78"/>
      <c r="Q8" s="78"/>
      <c r="R8" s="78"/>
    </row>
    <row r="9" spans="1:54" s="92" customFormat="1" ht="5.25" customHeight="1" x14ac:dyDescent="0.25">
      <c r="A9" s="38"/>
      <c r="B9" s="39"/>
      <c r="C9" s="39"/>
      <c r="D9" s="39"/>
      <c r="E9" s="40"/>
      <c r="F9" s="89"/>
      <c r="G9" s="90"/>
      <c r="H9" s="91"/>
      <c r="I9" s="91"/>
      <c r="J9" s="91"/>
      <c r="K9" s="91"/>
      <c r="L9" s="91"/>
      <c r="M9" s="91"/>
      <c r="N9" s="91"/>
      <c r="O9" s="91"/>
      <c r="P9" s="91"/>
      <c r="Q9" s="91"/>
      <c r="R9" s="91"/>
      <c r="S9" s="91"/>
      <c r="T9" s="91"/>
      <c r="U9" s="91"/>
      <c r="V9" s="91"/>
      <c r="W9" s="91"/>
      <c r="X9" s="91"/>
      <c r="Y9" s="91"/>
      <c r="Z9" s="91"/>
      <c r="AA9" s="91"/>
      <c r="AB9" s="91"/>
      <c r="AC9" s="91"/>
      <c r="AD9" s="91"/>
      <c r="AE9" s="91"/>
      <c r="AF9" s="91"/>
      <c r="AG9" s="91"/>
      <c r="AH9" s="91"/>
      <c r="AI9" s="91"/>
      <c r="AJ9" s="91"/>
      <c r="AK9" s="91"/>
      <c r="AL9" s="91"/>
      <c r="AM9" s="91"/>
      <c r="AN9" s="91"/>
      <c r="AO9" s="91"/>
      <c r="AP9" s="91"/>
      <c r="AQ9" s="91"/>
      <c r="AR9" s="91"/>
      <c r="AS9" s="91"/>
      <c r="AT9" s="91"/>
      <c r="AU9" s="91"/>
      <c r="AV9" s="91"/>
      <c r="AW9" s="91"/>
      <c r="AX9" s="91"/>
      <c r="AY9" s="91"/>
      <c r="AZ9" s="91"/>
      <c r="BA9" s="91"/>
      <c r="BB9" s="91"/>
    </row>
    <row r="10" spans="1:54" s="84" customFormat="1" ht="19.899999999999999" customHeight="1" x14ac:dyDescent="0.15">
      <c r="A10" s="35" t="e">
        <f>HLOOKUP($F$3,UnitCombs,4,FALSE)</f>
        <v>#N/A</v>
      </c>
      <c r="B10" s="36" t="e">
        <f t="shared" si="0"/>
        <v>#N/A</v>
      </c>
      <c r="C10" s="56" t="e">
        <f t="shared" si="1"/>
        <v>#N/A</v>
      </c>
      <c r="D10" s="41"/>
      <c r="E10" s="37" t="e">
        <f t="shared" si="2"/>
        <v>#N/A</v>
      </c>
      <c r="F10" s="197"/>
      <c r="G10" s="198"/>
      <c r="H10" s="86"/>
      <c r="I10" s="83"/>
      <c r="J10" s="83"/>
      <c r="K10" s="83"/>
      <c r="L10" s="83"/>
      <c r="M10" s="87"/>
      <c r="N10" s="88"/>
      <c r="O10" s="88"/>
      <c r="P10" s="78"/>
      <c r="Q10" s="78"/>
      <c r="R10" s="78"/>
    </row>
    <row r="11" spans="1:54" s="84" customFormat="1" ht="19.899999999999999" customHeight="1" x14ac:dyDescent="0.15">
      <c r="A11" s="35" t="e">
        <f>HLOOKUP($F$3,UnitCombs,5,FALSE)</f>
        <v>#N/A</v>
      </c>
      <c r="B11" s="36" t="e">
        <f t="shared" si="0"/>
        <v>#N/A</v>
      </c>
      <c r="C11" s="56" t="e">
        <f t="shared" si="1"/>
        <v>#N/A</v>
      </c>
      <c r="D11" s="55"/>
      <c r="E11" s="37" t="e">
        <f t="shared" si="2"/>
        <v>#N/A</v>
      </c>
      <c r="F11" s="185"/>
      <c r="G11" s="186"/>
      <c r="H11" s="93"/>
      <c r="I11" s="83"/>
      <c r="J11" s="83"/>
      <c r="K11" s="83"/>
      <c r="L11" s="83"/>
      <c r="M11" s="87"/>
      <c r="N11" s="88"/>
      <c r="O11" s="88"/>
      <c r="P11" s="78"/>
      <c r="Q11" s="78"/>
      <c r="R11" s="78"/>
    </row>
    <row r="12" spans="1:54" s="92" customFormat="1" ht="5.25" customHeight="1" x14ac:dyDescent="0.25">
      <c r="A12" s="38"/>
      <c r="B12" s="39"/>
      <c r="C12" s="39"/>
      <c r="D12" s="39"/>
      <c r="E12" s="40"/>
      <c r="F12" s="89"/>
      <c r="G12" s="90"/>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1"/>
      <c r="AM12" s="91"/>
      <c r="AN12" s="91"/>
      <c r="AO12" s="91"/>
      <c r="AP12" s="91"/>
      <c r="AQ12" s="91"/>
      <c r="AR12" s="91"/>
      <c r="AS12" s="91"/>
      <c r="AT12" s="91"/>
      <c r="AU12" s="91"/>
      <c r="AV12" s="91"/>
      <c r="AW12" s="91"/>
      <c r="AX12" s="91"/>
      <c r="AY12" s="91"/>
      <c r="AZ12" s="91"/>
      <c r="BA12" s="91"/>
      <c r="BB12" s="91"/>
    </row>
    <row r="13" spans="1:54" s="84" customFormat="1" ht="19.899999999999999" customHeight="1" x14ac:dyDescent="0.15">
      <c r="A13" s="35" t="e">
        <f>HLOOKUP($F$3,UnitCombs,6,FALSE)</f>
        <v>#N/A</v>
      </c>
      <c r="B13" s="36" t="e">
        <f t="shared" si="0"/>
        <v>#N/A</v>
      </c>
      <c r="C13" s="56" t="e">
        <f t="shared" si="1"/>
        <v>#N/A</v>
      </c>
      <c r="D13" s="42"/>
      <c r="E13" s="37" t="e">
        <f t="shared" si="2"/>
        <v>#N/A</v>
      </c>
      <c r="F13" s="197"/>
      <c r="G13" s="198"/>
      <c r="H13" s="93"/>
      <c r="I13" s="83"/>
      <c r="J13" s="83"/>
      <c r="K13" s="83"/>
      <c r="L13" s="83"/>
      <c r="M13" s="87"/>
      <c r="N13" s="88"/>
      <c r="O13" s="88"/>
      <c r="P13" s="78"/>
      <c r="Q13" s="78"/>
      <c r="R13" s="78"/>
    </row>
    <row r="14" spans="1:54" s="95" customFormat="1" ht="19.899999999999999" customHeight="1" x14ac:dyDescent="0.15">
      <c r="A14" s="35" t="e">
        <f>HLOOKUP($F$3,UnitCombs,7,FALSE)</f>
        <v>#N/A</v>
      </c>
      <c r="B14" s="36" t="e">
        <f t="shared" si="0"/>
        <v>#N/A</v>
      </c>
      <c r="C14" s="56" t="e">
        <f t="shared" si="1"/>
        <v>#N/A</v>
      </c>
      <c r="D14" s="33"/>
      <c r="E14" s="37" t="e">
        <f t="shared" si="2"/>
        <v>#N/A</v>
      </c>
      <c r="F14" s="185"/>
      <c r="G14" s="186"/>
      <c r="H14" s="93"/>
      <c r="I14" s="83"/>
      <c r="J14" s="83"/>
      <c r="K14" s="83"/>
      <c r="L14" s="83"/>
      <c r="M14" s="83"/>
      <c r="N14" s="94"/>
      <c r="O14" s="94"/>
      <c r="P14" s="77"/>
      <c r="Q14" s="77"/>
      <c r="R14" s="77"/>
    </row>
    <row r="15" spans="1:54" s="92" customFormat="1" ht="5.25" customHeight="1" x14ac:dyDescent="0.25">
      <c r="A15" s="38"/>
      <c r="B15" s="39"/>
      <c r="C15" s="39"/>
      <c r="D15" s="39"/>
      <c r="E15" s="40"/>
      <c r="F15" s="89"/>
      <c r="G15" s="90"/>
      <c r="H15" s="91"/>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91"/>
      <c r="AI15" s="91"/>
      <c r="AJ15" s="91"/>
      <c r="AK15" s="91"/>
      <c r="AL15" s="91"/>
      <c r="AM15" s="91"/>
      <c r="AN15" s="91"/>
      <c r="AO15" s="91"/>
      <c r="AP15" s="91"/>
      <c r="AQ15" s="91"/>
      <c r="AR15" s="91"/>
      <c r="AS15" s="91"/>
      <c r="AT15" s="91"/>
      <c r="AU15" s="91"/>
      <c r="AV15" s="91"/>
      <c r="AW15" s="91"/>
      <c r="AX15" s="91"/>
      <c r="AY15" s="91"/>
      <c r="AZ15" s="91"/>
      <c r="BA15" s="91"/>
      <c r="BB15" s="91"/>
    </row>
    <row r="16" spans="1:54" s="95" customFormat="1" ht="19.899999999999999" customHeight="1" x14ac:dyDescent="0.15">
      <c r="A16" s="35" t="e">
        <f>HLOOKUP($F$3,UnitCombs,8,FALSE)</f>
        <v>#N/A</v>
      </c>
      <c r="B16" s="36" t="e">
        <f t="shared" si="0"/>
        <v>#N/A</v>
      </c>
      <c r="C16" s="56" t="e">
        <f t="shared" si="1"/>
        <v>#N/A</v>
      </c>
      <c r="D16" s="55"/>
      <c r="E16" s="37" t="e">
        <f t="shared" si="2"/>
        <v>#N/A</v>
      </c>
      <c r="F16" s="197"/>
      <c r="G16" s="198"/>
      <c r="H16" s="93"/>
      <c r="I16" s="83"/>
      <c r="J16" s="83"/>
      <c r="K16" s="83"/>
      <c r="L16" s="83"/>
      <c r="M16" s="83"/>
      <c r="N16" s="94"/>
      <c r="O16" s="94"/>
      <c r="P16" s="77"/>
      <c r="Q16" s="77"/>
      <c r="R16" s="77"/>
    </row>
    <row r="17" spans="1:54" s="95" customFormat="1" ht="19.899999999999999" customHeight="1" x14ac:dyDescent="0.15">
      <c r="A17" s="35" t="e">
        <f>HLOOKUP($F$3,UnitCombs,9,FALSE)</f>
        <v>#N/A</v>
      </c>
      <c r="B17" s="36" t="e">
        <f t="shared" si="0"/>
        <v>#N/A</v>
      </c>
      <c r="C17" s="56" t="e">
        <f t="shared" si="1"/>
        <v>#N/A</v>
      </c>
      <c r="D17" s="43"/>
      <c r="E17" s="37" t="e">
        <f t="shared" si="2"/>
        <v>#N/A</v>
      </c>
      <c r="F17" s="185"/>
      <c r="G17" s="186"/>
      <c r="H17" s="93"/>
      <c r="I17" s="83"/>
      <c r="J17" s="83"/>
      <c r="K17" s="83"/>
      <c r="L17" s="83"/>
      <c r="M17" s="83"/>
      <c r="N17" s="94"/>
      <c r="O17" s="94"/>
      <c r="P17" s="77"/>
      <c r="Q17" s="77"/>
      <c r="R17" s="77"/>
    </row>
    <row r="18" spans="1:54" s="95" customFormat="1" ht="15" customHeight="1" x14ac:dyDescent="0.15">
      <c r="A18" s="79" t="s">
        <v>27</v>
      </c>
      <c r="B18" s="141"/>
      <c r="C18" s="80"/>
      <c r="D18" s="81"/>
      <c r="E18" s="141" t="s">
        <v>105</v>
      </c>
      <c r="F18" s="187" t="s">
        <v>102</v>
      </c>
      <c r="G18" s="188"/>
      <c r="H18" s="93"/>
      <c r="I18" s="83"/>
      <c r="J18" s="83"/>
      <c r="K18" s="83"/>
      <c r="L18" s="83"/>
      <c r="M18" s="83"/>
      <c r="N18" s="94"/>
      <c r="O18" s="94"/>
      <c r="P18" s="77"/>
      <c r="Q18" s="77"/>
      <c r="R18" s="77"/>
    </row>
    <row r="19" spans="1:54" s="84" customFormat="1" ht="19.899999999999999" customHeight="1" x14ac:dyDescent="0.15">
      <c r="A19" s="31" t="e">
        <f>HLOOKUP($F$3,UnitCombs,10,FALSE)</f>
        <v>#N/A</v>
      </c>
      <c r="B19" s="32" t="e">
        <f t="shared" ref="B19:B29" si="3">VLOOKUP(A19,Handbook, 2,FALSE)</f>
        <v>#N/A</v>
      </c>
      <c r="C19" s="33" t="e">
        <f t="shared" ref="C19:C29" si="4">VLOOKUP(A19,Handbook, 3,FALSE)</f>
        <v>#N/A</v>
      </c>
      <c r="D19" s="44"/>
      <c r="E19" s="34" t="e">
        <f t="shared" ref="E19:E29" si="5">VLOOKUP(A19,Handbook, 5,FALSE)</f>
        <v>#N/A</v>
      </c>
      <c r="F19" s="197"/>
      <c r="G19" s="198"/>
      <c r="H19" s="93"/>
      <c r="I19" s="83"/>
      <c r="J19" s="83"/>
      <c r="K19" s="83"/>
      <c r="L19" s="83"/>
      <c r="M19" s="96"/>
      <c r="N19" s="97"/>
      <c r="O19" s="97"/>
      <c r="P19" s="78"/>
      <c r="Q19" s="78"/>
      <c r="R19" s="78"/>
    </row>
    <row r="20" spans="1:54" s="84" customFormat="1" ht="19.899999999999999" customHeight="1" x14ac:dyDescent="0.15">
      <c r="A20" s="31" t="e">
        <f>HLOOKUP($F$3,UnitCombs,11,FALSE)</f>
        <v>#N/A</v>
      </c>
      <c r="B20" s="36" t="e">
        <f t="shared" si="3"/>
        <v>#N/A</v>
      </c>
      <c r="C20" s="56" t="e">
        <f t="shared" si="4"/>
        <v>#N/A</v>
      </c>
      <c r="D20" s="41"/>
      <c r="E20" s="37" t="e">
        <f t="shared" si="5"/>
        <v>#N/A</v>
      </c>
      <c r="F20" s="185"/>
      <c r="G20" s="186"/>
      <c r="H20" s="93"/>
      <c r="I20" s="83"/>
      <c r="J20" s="83"/>
      <c r="K20" s="83"/>
      <c r="L20" s="83"/>
      <c r="M20" s="96"/>
      <c r="N20" s="97"/>
      <c r="O20" s="97"/>
      <c r="P20" s="78"/>
      <c r="Q20" s="78"/>
      <c r="R20" s="78"/>
    </row>
    <row r="21" spans="1:54" s="92" customFormat="1" ht="5.25" customHeight="1" x14ac:dyDescent="0.25">
      <c r="A21" s="38"/>
      <c r="B21" s="39"/>
      <c r="C21" s="39"/>
      <c r="D21" s="39"/>
      <c r="E21" s="40"/>
      <c r="F21" s="89"/>
      <c r="G21" s="90"/>
      <c r="H21" s="91"/>
      <c r="I21" s="91"/>
      <c r="J21" s="91"/>
      <c r="K21" s="91"/>
      <c r="L21" s="91"/>
      <c r="M21" s="91"/>
      <c r="N21" s="91"/>
      <c r="O21" s="91"/>
      <c r="P21" s="91"/>
      <c r="Q21" s="91"/>
      <c r="R21" s="91"/>
      <c r="S21" s="91"/>
      <c r="T21" s="91"/>
      <c r="U21" s="91"/>
      <c r="V21" s="91"/>
      <c r="W21" s="91"/>
      <c r="X21" s="91"/>
      <c r="Y21" s="91"/>
      <c r="Z21" s="91"/>
      <c r="AA21" s="91"/>
      <c r="AB21" s="91"/>
      <c r="AC21" s="91"/>
      <c r="AD21" s="91"/>
      <c r="AE21" s="91"/>
      <c r="AF21" s="91"/>
      <c r="AG21" s="91"/>
      <c r="AH21" s="91"/>
      <c r="AI21" s="91"/>
      <c r="AJ21" s="91"/>
      <c r="AK21" s="91"/>
      <c r="AL21" s="91"/>
      <c r="AM21" s="91"/>
      <c r="AN21" s="91"/>
      <c r="AO21" s="91"/>
      <c r="AP21" s="91"/>
      <c r="AQ21" s="91"/>
      <c r="AR21" s="91"/>
      <c r="AS21" s="91"/>
      <c r="AT21" s="91"/>
      <c r="AU21" s="91"/>
      <c r="AV21" s="91"/>
      <c r="AW21" s="91"/>
      <c r="AX21" s="91"/>
      <c r="AY21" s="91"/>
      <c r="AZ21" s="91"/>
      <c r="BA21" s="91"/>
      <c r="BB21" s="91"/>
    </row>
    <row r="22" spans="1:54" s="84" customFormat="1" ht="19.899999999999999" customHeight="1" x14ac:dyDescent="0.15">
      <c r="A22" s="31" t="e">
        <f>HLOOKUP($F$3,UnitCombs,12,FALSE)</f>
        <v>#N/A</v>
      </c>
      <c r="B22" s="36" t="e">
        <f t="shared" si="3"/>
        <v>#N/A</v>
      </c>
      <c r="C22" s="56" t="e">
        <f t="shared" si="4"/>
        <v>#N/A</v>
      </c>
      <c r="D22" s="41"/>
      <c r="E22" s="37" t="e">
        <f t="shared" si="5"/>
        <v>#N/A</v>
      </c>
      <c r="F22" s="197"/>
      <c r="G22" s="198"/>
      <c r="H22" s="93"/>
      <c r="I22" s="83"/>
      <c r="J22" s="83"/>
      <c r="K22" s="83"/>
      <c r="L22" s="83"/>
      <c r="M22" s="96"/>
      <c r="N22" s="97"/>
      <c r="O22" s="97"/>
      <c r="P22" s="78"/>
      <c r="Q22" s="78"/>
      <c r="R22" s="78"/>
    </row>
    <row r="23" spans="1:54" s="84" customFormat="1" ht="19.899999999999999" customHeight="1" x14ac:dyDescent="0.15">
      <c r="A23" s="31" t="e">
        <f>HLOOKUP($F$3,UnitCombs,13,FALSE)</f>
        <v>#N/A</v>
      </c>
      <c r="B23" s="36" t="e">
        <f t="shared" si="3"/>
        <v>#N/A</v>
      </c>
      <c r="C23" s="56" t="e">
        <f t="shared" si="4"/>
        <v>#N/A</v>
      </c>
      <c r="D23" s="44"/>
      <c r="E23" s="37" t="e">
        <f t="shared" si="5"/>
        <v>#N/A</v>
      </c>
      <c r="F23" s="185"/>
      <c r="G23" s="186"/>
      <c r="H23" s="93"/>
      <c r="I23" s="98"/>
      <c r="J23" s="98"/>
      <c r="K23" s="98"/>
      <c r="L23" s="98"/>
      <c r="M23" s="87"/>
      <c r="N23" s="88"/>
      <c r="O23" s="88"/>
      <c r="P23" s="78"/>
      <c r="Q23" s="78"/>
      <c r="R23" s="78"/>
    </row>
    <row r="24" spans="1:54" s="92" customFormat="1" ht="5.25" customHeight="1" x14ac:dyDescent="0.25">
      <c r="A24" s="38"/>
      <c r="B24" s="39"/>
      <c r="C24" s="39"/>
      <c r="D24" s="39"/>
      <c r="E24" s="40"/>
      <c r="F24" s="89"/>
      <c r="G24" s="90"/>
      <c r="H24" s="91"/>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c r="AQ24" s="91"/>
      <c r="AR24" s="91"/>
      <c r="AS24" s="91"/>
      <c r="AT24" s="91"/>
      <c r="AU24" s="91"/>
      <c r="AV24" s="91"/>
      <c r="AW24" s="91"/>
      <c r="AX24" s="91"/>
      <c r="AY24" s="91"/>
      <c r="AZ24" s="91"/>
      <c r="BA24" s="91"/>
      <c r="BB24" s="91"/>
    </row>
    <row r="25" spans="1:54" s="84" customFormat="1" ht="19.899999999999999" customHeight="1" x14ac:dyDescent="0.15">
      <c r="A25" s="31" t="e">
        <f>HLOOKUP($F$3,UnitCombs,14,FALSE)</f>
        <v>#N/A</v>
      </c>
      <c r="B25" s="36" t="e">
        <f t="shared" si="3"/>
        <v>#N/A</v>
      </c>
      <c r="C25" s="56" t="e">
        <f t="shared" si="4"/>
        <v>#N/A</v>
      </c>
      <c r="D25" s="41"/>
      <c r="E25" s="37" t="e">
        <f t="shared" si="5"/>
        <v>#N/A</v>
      </c>
      <c r="F25" s="197"/>
      <c r="G25" s="198"/>
      <c r="H25" s="93"/>
      <c r="I25" s="98"/>
      <c r="J25" s="98"/>
      <c r="K25" s="98"/>
      <c r="L25" s="98"/>
      <c r="M25" s="87"/>
      <c r="N25" s="88"/>
      <c r="O25" s="88"/>
      <c r="P25" s="78"/>
      <c r="Q25" s="78"/>
      <c r="R25" s="78"/>
    </row>
    <row r="26" spans="1:54" s="95" customFormat="1" ht="19.899999999999999" customHeight="1" x14ac:dyDescent="0.15">
      <c r="A26" s="31" t="e">
        <f>HLOOKUP($F$3,UnitCombs,15,FALSE)</f>
        <v>#N/A</v>
      </c>
      <c r="B26" s="36" t="e">
        <f t="shared" si="3"/>
        <v>#N/A</v>
      </c>
      <c r="C26" s="56" t="e">
        <f t="shared" si="4"/>
        <v>#N/A</v>
      </c>
      <c r="D26" s="41"/>
      <c r="E26" s="37" t="e">
        <f t="shared" si="5"/>
        <v>#N/A</v>
      </c>
      <c r="F26" s="53"/>
      <c r="G26" s="54"/>
      <c r="H26" s="93"/>
      <c r="I26" s="83"/>
      <c r="J26" s="83"/>
      <c r="K26" s="83"/>
      <c r="L26" s="83"/>
      <c r="M26" s="83"/>
      <c r="N26" s="94"/>
      <c r="O26" s="94"/>
      <c r="P26" s="77"/>
      <c r="Q26" s="77"/>
      <c r="R26" s="77"/>
    </row>
    <row r="27" spans="1:54" s="92" customFormat="1" ht="5.25" customHeight="1" x14ac:dyDescent="0.25">
      <c r="A27" s="38"/>
      <c r="B27" s="39"/>
      <c r="C27" s="39"/>
      <c r="D27" s="39"/>
      <c r="E27" s="40"/>
      <c r="F27" s="89"/>
      <c r="G27" s="90"/>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1"/>
      <c r="AZ27" s="91"/>
      <c r="BA27" s="91"/>
      <c r="BB27" s="91"/>
    </row>
    <row r="28" spans="1:54" s="95" customFormat="1" ht="19.899999999999999" customHeight="1" x14ac:dyDescent="0.15">
      <c r="A28" s="31" t="e">
        <f>HLOOKUP($F$3,UnitCombs,16,FALSE)</f>
        <v>#N/A</v>
      </c>
      <c r="B28" s="36" t="e">
        <f t="shared" si="3"/>
        <v>#N/A</v>
      </c>
      <c r="C28" s="56" t="e">
        <f t="shared" si="4"/>
        <v>#N/A</v>
      </c>
      <c r="D28" s="42"/>
      <c r="E28" s="37" t="e">
        <f t="shared" si="5"/>
        <v>#N/A</v>
      </c>
      <c r="F28" s="197"/>
      <c r="G28" s="198"/>
      <c r="H28" s="82"/>
      <c r="I28" s="83"/>
      <c r="J28" s="83"/>
      <c r="K28" s="83"/>
      <c r="L28" s="83"/>
      <c r="M28" s="83"/>
      <c r="N28" s="94"/>
      <c r="O28" s="94"/>
      <c r="P28" s="77"/>
      <c r="Q28" s="77"/>
      <c r="R28" s="77"/>
    </row>
    <row r="29" spans="1:54" s="95" customFormat="1" ht="19.899999999999999" customHeight="1" x14ac:dyDescent="0.15">
      <c r="A29" s="45" t="e">
        <f>HLOOKUP($F$3,UnitCombs,17,FALSE)</f>
        <v>#N/A</v>
      </c>
      <c r="B29" s="46" t="e">
        <f t="shared" si="3"/>
        <v>#N/A</v>
      </c>
      <c r="C29" s="47" t="e">
        <f t="shared" si="4"/>
        <v>#N/A</v>
      </c>
      <c r="D29" s="48"/>
      <c r="E29" s="49" t="e">
        <f t="shared" si="5"/>
        <v>#N/A</v>
      </c>
      <c r="F29" s="185"/>
      <c r="G29" s="186"/>
      <c r="H29" s="82"/>
      <c r="I29" s="83"/>
      <c r="J29" s="83"/>
      <c r="K29" s="83"/>
      <c r="L29" s="83"/>
      <c r="M29" s="83"/>
      <c r="N29" s="94"/>
      <c r="O29" s="94"/>
      <c r="P29" s="77"/>
      <c r="Q29" s="77"/>
      <c r="R29" s="77"/>
    </row>
    <row r="30" spans="1:54" s="95" customFormat="1" ht="15" customHeight="1" x14ac:dyDescent="0.15">
      <c r="A30" s="79" t="s">
        <v>28</v>
      </c>
      <c r="B30" s="141"/>
      <c r="C30" s="80"/>
      <c r="D30" s="81"/>
      <c r="E30" s="141" t="s">
        <v>105</v>
      </c>
      <c r="F30" s="187" t="s">
        <v>102</v>
      </c>
      <c r="G30" s="188"/>
      <c r="H30" s="93"/>
      <c r="I30" s="83"/>
      <c r="J30" s="83"/>
      <c r="K30" s="83"/>
      <c r="L30" s="83"/>
      <c r="M30" s="83"/>
      <c r="N30" s="94"/>
      <c r="O30" s="94"/>
      <c r="P30" s="77"/>
      <c r="Q30" s="77"/>
      <c r="R30" s="77"/>
    </row>
    <row r="31" spans="1:54" s="84" customFormat="1" ht="19.899999999999999" customHeight="1" x14ac:dyDescent="0.15">
      <c r="A31" s="50" t="e">
        <f>HLOOKUP($F$3,UnitCombs,18,FALSE)</f>
        <v>#N/A</v>
      </c>
      <c r="B31" s="32" t="e">
        <f t="shared" ref="B31:B41" si="6">VLOOKUP(A31,Handbook, 2,FALSE)</f>
        <v>#N/A</v>
      </c>
      <c r="C31" s="33" t="e">
        <f t="shared" ref="C31:C41" si="7">VLOOKUP(A31,Handbook, 3,FALSE)</f>
        <v>#N/A</v>
      </c>
      <c r="D31" s="44"/>
      <c r="E31" s="34" t="e">
        <f t="shared" ref="E31:E41" si="8">VLOOKUP(A31,Handbook, 5,FALSE)</f>
        <v>#N/A</v>
      </c>
      <c r="F31" s="197"/>
      <c r="G31" s="198"/>
      <c r="H31" s="82"/>
      <c r="I31" s="83"/>
      <c r="J31" s="83"/>
      <c r="K31" s="83"/>
      <c r="L31" s="83"/>
      <c r="M31" s="96"/>
      <c r="N31" s="97"/>
      <c r="O31" s="97"/>
      <c r="P31" s="78"/>
      <c r="Q31" s="78"/>
      <c r="R31" s="78"/>
    </row>
    <row r="32" spans="1:54" s="84" customFormat="1" ht="19.899999999999999" customHeight="1" x14ac:dyDescent="0.15">
      <c r="A32" s="51" t="e">
        <f>HLOOKUP($F$3,UnitCombs,19,FALSE)</f>
        <v>#N/A</v>
      </c>
      <c r="B32" s="36" t="e">
        <f t="shared" si="6"/>
        <v>#N/A</v>
      </c>
      <c r="C32" s="56" t="e">
        <f t="shared" si="7"/>
        <v>#N/A</v>
      </c>
      <c r="D32" s="41"/>
      <c r="E32" s="37" t="e">
        <f t="shared" si="8"/>
        <v>#N/A</v>
      </c>
      <c r="F32" s="185"/>
      <c r="G32" s="186"/>
      <c r="H32" s="82"/>
      <c r="I32" s="83"/>
      <c r="J32" s="83"/>
      <c r="K32" s="83"/>
      <c r="L32" s="83"/>
      <c r="M32" s="96"/>
      <c r="N32" s="97"/>
      <c r="O32" s="97"/>
      <c r="P32" s="78"/>
      <c r="Q32" s="78"/>
      <c r="R32" s="78"/>
    </row>
    <row r="33" spans="1:54" s="92" customFormat="1" ht="5.25" customHeight="1" x14ac:dyDescent="0.25">
      <c r="A33" s="38"/>
      <c r="B33" s="39"/>
      <c r="C33" s="39"/>
      <c r="D33" s="39"/>
      <c r="E33" s="40"/>
      <c r="F33" s="89"/>
      <c r="G33" s="90"/>
      <c r="H33" s="91"/>
      <c r="I33" s="91"/>
      <c r="J33" s="91"/>
      <c r="K33" s="91"/>
      <c r="L33" s="91"/>
      <c r="M33" s="91"/>
      <c r="N33" s="91"/>
      <c r="O33" s="91"/>
      <c r="P33" s="91"/>
      <c r="Q33" s="91"/>
      <c r="R33" s="91"/>
      <c r="S33" s="91"/>
      <c r="T33" s="91"/>
      <c r="U33" s="91"/>
      <c r="V33" s="91"/>
      <c r="W33" s="91"/>
      <c r="X33" s="91"/>
      <c r="Y33" s="91"/>
      <c r="Z33" s="91"/>
      <c r="AA33" s="91"/>
      <c r="AB33" s="91"/>
      <c r="AC33" s="91"/>
      <c r="AD33" s="91"/>
      <c r="AE33" s="91"/>
      <c r="AF33" s="91"/>
      <c r="AG33" s="91"/>
      <c r="AH33" s="91"/>
      <c r="AI33" s="91"/>
      <c r="AJ33" s="91"/>
      <c r="AK33" s="91"/>
      <c r="AL33" s="91"/>
      <c r="AM33" s="91"/>
      <c r="AN33" s="91"/>
      <c r="AO33" s="91"/>
      <c r="AP33" s="91"/>
      <c r="AQ33" s="91"/>
      <c r="AR33" s="91"/>
      <c r="AS33" s="91"/>
      <c r="AT33" s="91"/>
      <c r="AU33" s="91"/>
      <c r="AV33" s="91"/>
      <c r="AW33" s="91"/>
      <c r="AX33" s="91"/>
      <c r="AY33" s="91"/>
      <c r="AZ33" s="91"/>
      <c r="BA33" s="91"/>
      <c r="BB33" s="91"/>
    </row>
    <row r="34" spans="1:54" s="84" customFormat="1" ht="19.899999999999999" customHeight="1" x14ac:dyDescent="0.15">
      <c r="A34" s="51" t="e">
        <f>HLOOKUP($F$3,UnitCombs,20,FALSE)</f>
        <v>#N/A</v>
      </c>
      <c r="B34" s="36" t="e">
        <f t="shared" si="6"/>
        <v>#N/A</v>
      </c>
      <c r="C34" s="56" t="e">
        <f t="shared" si="7"/>
        <v>#N/A</v>
      </c>
      <c r="D34" s="41"/>
      <c r="E34" s="37" t="e">
        <f t="shared" si="8"/>
        <v>#N/A</v>
      </c>
      <c r="F34" s="197"/>
      <c r="G34" s="198"/>
      <c r="H34" s="82"/>
      <c r="I34" s="83"/>
      <c r="J34" s="83"/>
      <c r="K34" s="83"/>
      <c r="L34" s="83"/>
      <c r="M34" s="96"/>
      <c r="N34" s="97"/>
      <c r="O34" s="97"/>
      <c r="P34" s="78"/>
      <c r="Q34" s="78"/>
      <c r="R34" s="78"/>
    </row>
    <row r="35" spans="1:54" s="84" customFormat="1" ht="19.899999999999999" customHeight="1" x14ac:dyDescent="0.15">
      <c r="A35" s="51" t="e">
        <f>HLOOKUP($F$3,UnitCombs,21,FALSE)</f>
        <v>#N/A</v>
      </c>
      <c r="B35" s="36" t="e">
        <f t="shared" si="6"/>
        <v>#N/A</v>
      </c>
      <c r="C35" s="56" t="e">
        <f t="shared" si="7"/>
        <v>#N/A</v>
      </c>
      <c r="D35" s="41"/>
      <c r="E35" s="37" t="e">
        <f t="shared" si="8"/>
        <v>#N/A</v>
      </c>
      <c r="F35" s="185"/>
      <c r="G35" s="186"/>
      <c r="H35" s="82"/>
      <c r="I35" s="83"/>
      <c r="J35" s="83"/>
      <c r="K35" s="83"/>
      <c r="L35" s="83"/>
      <c r="M35" s="96"/>
      <c r="N35" s="97"/>
      <c r="O35" s="97"/>
      <c r="P35" s="78"/>
      <c r="Q35" s="78"/>
      <c r="R35" s="78"/>
    </row>
    <row r="36" spans="1:54" s="92" customFormat="1" ht="5.25" customHeight="1" x14ac:dyDescent="0.25">
      <c r="A36" s="38"/>
      <c r="B36" s="39"/>
      <c r="C36" s="39"/>
      <c r="D36" s="39"/>
      <c r="E36" s="40"/>
      <c r="F36" s="89"/>
      <c r="G36" s="90"/>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c r="BA36" s="91"/>
      <c r="BB36" s="91"/>
    </row>
    <row r="37" spans="1:54" s="95" customFormat="1" ht="19.899999999999999" customHeight="1" x14ac:dyDescent="0.15">
      <c r="A37" s="51" t="e">
        <f>HLOOKUP($F$3,UnitCombs,22,FALSE)</f>
        <v>#N/A</v>
      </c>
      <c r="B37" s="36" t="e">
        <f t="shared" si="6"/>
        <v>#N/A</v>
      </c>
      <c r="C37" s="56" t="e">
        <f t="shared" si="7"/>
        <v>#N/A</v>
      </c>
      <c r="D37" s="41"/>
      <c r="E37" s="37" t="e">
        <f t="shared" si="8"/>
        <v>#N/A</v>
      </c>
      <c r="F37" s="197"/>
      <c r="G37" s="198"/>
      <c r="H37" s="82"/>
      <c r="I37" s="83"/>
      <c r="J37" s="83"/>
      <c r="K37" s="83"/>
      <c r="L37" s="83"/>
      <c r="M37" s="83"/>
      <c r="N37" s="94"/>
      <c r="O37" s="94"/>
      <c r="P37" s="77"/>
      <c r="Q37" s="77"/>
      <c r="R37" s="77"/>
    </row>
    <row r="38" spans="1:54" s="95" customFormat="1" ht="19.899999999999999" customHeight="1" x14ac:dyDescent="0.15">
      <c r="A38" s="51" t="e">
        <f>HLOOKUP($F$3,UnitCombs,23,FALSE)</f>
        <v>#N/A</v>
      </c>
      <c r="B38" s="36" t="e">
        <f t="shared" si="6"/>
        <v>#N/A</v>
      </c>
      <c r="C38" s="56" t="e">
        <f t="shared" si="7"/>
        <v>#N/A</v>
      </c>
      <c r="D38" s="52"/>
      <c r="E38" s="37" t="e">
        <f t="shared" si="8"/>
        <v>#N/A</v>
      </c>
      <c r="F38" s="185"/>
      <c r="G38" s="186"/>
      <c r="H38" s="82"/>
      <c r="I38" s="83"/>
      <c r="J38" s="83"/>
      <c r="K38" s="83"/>
      <c r="L38" s="83"/>
      <c r="M38" s="83"/>
      <c r="N38" s="94"/>
      <c r="O38" s="94"/>
      <c r="P38" s="77"/>
      <c r="Q38" s="77"/>
      <c r="R38" s="77"/>
    </row>
    <row r="39" spans="1:54" s="92" customFormat="1" ht="5.25" customHeight="1" x14ac:dyDescent="0.25">
      <c r="A39" s="38"/>
      <c r="B39" s="39"/>
      <c r="C39" s="39"/>
      <c r="D39" s="39"/>
      <c r="E39" s="40"/>
      <c r="F39" s="89"/>
      <c r="G39" s="90"/>
      <c r="H39" s="91"/>
      <c r="I39" s="91"/>
      <c r="J39" s="91"/>
      <c r="K39" s="91"/>
      <c r="L39" s="91"/>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c r="AV39" s="91"/>
      <c r="AW39" s="91"/>
      <c r="AX39" s="91"/>
      <c r="AY39" s="91"/>
      <c r="AZ39" s="91"/>
      <c r="BA39" s="91"/>
      <c r="BB39" s="91"/>
    </row>
    <row r="40" spans="1:54" s="95" customFormat="1" ht="19.899999999999999" customHeight="1" x14ac:dyDescent="0.15">
      <c r="A40" s="51" t="e">
        <f>HLOOKUP($F$3,UnitCombs,24,FALSE)</f>
        <v>#N/A</v>
      </c>
      <c r="B40" s="36" t="e">
        <f t="shared" si="6"/>
        <v>#N/A</v>
      </c>
      <c r="C40" s="56" t="e">
        <f t="shared" si="7"/>
        <v>#N/A</v>
      </c>
      <c r="D40" s="41"/>
      <c r="E40" s="37" t="e">
        <f t="shared" si="8"/>
        <v>#N/A</v>
      </c>
      <c r="F40" s="197"/>
      <c r="G40" s="198"/>
      <c r="H40" s="82"/>
      <c r="I40" s="83"/>
      <c r="J40" s="83"/>
      <c r="K40" s="83"/>
      <c r="L40" s="83"/>
      <c r="M40" s="83"/>
      <c r="N40" s="94"/>
      <c r="O40" s="94"/>
      <c r="P40" s="77"/>
      <c r="Q40" s="77"/>
      <c r="R40" s="77"/>
    </row>
    <row r="41" spans="1:54" s="95" customFormat="1" ht="19.899999999999999" customHeight="1" x14ac:dyDescent="0.15">
      <c r="A41" s="51" t="e">
        <f>HLOOKUP($F$3,UnitCombs,25,FALSE)</f>
        <v>#N/A</v>
      </c>
      <c r="B41" s="36" t="e">
        <f t="shared" si="6"/>
        <v>#N/A</v>
      </c>
      <c r="C41" s="56" t="e">
        <f t="shared" si="7"/>
        <v>#N/A</v>
      </c>
      <c r="D41" s="41"/>
      <c r="E41" s="37" t="e">
        <f t="shared" si="8"/>
        <v>#N/A</v>
      </c>
      <c r="F41" s="185"/>
      <c r="G41" s="186"/>
      <c r="H41" s="82"/>
    </row>
    <row r="42" spans="1:54" s="95" customFormat="1" ht="15" customHeight="1" x14ac:dyDescent="0.15">
      <c r="A42" s="79" t="s">
        <v>29</v>
      </c>
      <c r="B42" s="141"/>
      <c r="C42" s="80"/>
      <c r="D42" s="81"/>
      <c r="E42" s="141" t="s">
        <v>105</v>
      </c>
      <c r="F42" s="187" t="s">
        <v>102</v>
      </c>
      <c r="G42" s="188" t="s">
        <v>9</v>
      </c>
      <c r="H42" s="93"/>
      <c r="I42" s="83"/>
      <c r="J42" s="83"/>
      <c r="K42" s="83"/>
      <c r="L42" s="83"/>
      <c r="M42" s="83"/>
      <c r="N42" s="94"/>
      <c r="O42" s="94"/>
      <c r="P42" s="77"/>
      <c r="Q42" s="77"/>
      <c r="R42" s="77"/>
    </row>
    <row r="43" spans="1:54" s="84" customFormat="1" ht="19.899999999999999" customHeight="1" x14ac:dyDescent="0.15">
      <c r="A43" s="50" t="e">
        <f>HLOOKUP($F$3,UnitCombs,26,FALSE)</f>
        <v>#N/A</v>
      </c>
      <c r="B43" s="32" t="e">
        <f>VLOOKUP(A43,Handbook, 2,FALSE)</f>
        <v>#N/A</v>
      </c>
      <c r="C43" s="209" t="e">
        <f>VLOOKUP(A43,Handbook, 3,FALSE)</f>
        <v>#N/A</v>
      </c>
      <c r="D43" s="44"/>
      <c r="E43" s="34" t="e">
        <f>VLOOKUP(A43,Handbook, 5,FALSE)</f>
        <v>#N/A</v>
      </c>
      <c r="F43" s="195"/>
      <c r="G43" s="196"/>
      <c r="H43" s="82"/>
    </row>
    <row r="44" spans="1:54" s="84" customFormat="1" ht="19.899999999999999" customHeight="1" x14ac:dyDescent="0.15">
      <c r="A44" s="51" t="e">
        <f>HLOOKUP($F$3,UnitCombs,27,FALSE)</f>
        <v>#N/A</v>
      </c>
      <c r="B44" s="36" t="e">
        <f>VLOOKUP(A44,Handbook, 2,FALSE)</f>
        <v>#N/A</v>
      </c>
      <c r="C44" s="56" t="e">
        <f>VLOOKUP(A44,Handbook, 3,FALSE)</f>
        <v>#N/A</v>
      </c>
      <c r="D44" s="41"/>
      <c r="E44" s="37" t="e">
        <f>VLOOKUP(A44,Handbook, 5,FALSE)</f>
        <v>#N/A</v>
      </c>
      <c r="F44" s="185"/>
      <c r="G44" s="186"/>
      <c r="H44" s="82"/>
    </row>
    <row r="45" spans="1:54" s="92" customFormat="1" ht="5.25" customHeight="1" x14ac:dyDescent="0.25">
      <c r="A45" s="38"/>
      <c r="B45" s="39"/>
      <c r="C45" s="39"/>
      <c r="D45" s="39"/>
      <c r="E45" s="40"/>
      <c r="F45" s="89"/>
      <c r="G45" s="90"/>
      <c r="H45" s="91"/>
      <c r="I45" s="91"/>
      <c r="J45" s="91"/>
      <c r="K45" s="91"/>
      <c r="L45" s="91"/>
      <c r="M45" s="91"/>
      <c r="N45" s="91"/>
      <c r="O45" s="91"/>
      <c r="P45" s="91"/>
      <c r="Q45" s="91"/>
      <c r="R45" s="91"/>
      <c r="S45" s="91"/>
      <c r="T45" s="91"/>
      <c r="U45" s="91"/>
      <c r="V45" s="91"/>
      <c r="W45" s="91"/>
      <c r="X45" s="91"/>
      <c r="Y45" s="91"/>
      <c r="Z45" s="91"/>
      <c r="AA45" s="91"/>
      <c r="AB45" s="91"/>
      <c r="AC45" s="91"/>
      <c r="AD45" s="91"/>
      <c r="AE45" s="91"/>
      <c r="AF45" s="91"/>
      <c r="AG45" s="91"/>
      <c r="AH45" s="91"/>
      <c r="AI45" s="91"/>
      <c r="AJ45" s="91"/>
      <c r="AK45" s="91"/>
      <c r="AL45" s="91"/>
      <c r="AM45" s="91"/>
      <c r="AN45" s="91"/>
      <c r="AO45" s="91"/>
      <c r="AP45" s="91"/>
      <c r="AQ45" s="91"/>
      <c r="AR45" s="91"/>
      <c r="AS45" s="91"/>
      <c r="AT45" s="91"/>
      <c r="AU45" s="91"/>
      <c r="AV45" s="91"/>
      <c r="AW45" s="91"/>
      <c r="AX45" s="91"/>
      <c r="AY45" s="91"/>
      <c r="AZ45" s="91"/>
      <c r="BA45" s="91"/>
      <c r="BB45" s="91"/>
    </row>
    <row r="46" spans="1:54" s="84" customFormat="1" ht="19.899999999999999" customHeight="1" x14ac:dyDescent="0.15">
      <c r="A46" s="51" t="e">
        <f>HLOOKUP($F$3,UnitCombs,28,FALSE)</f>
        <v>#N/A</v>
      </c>
      <c r="B46" s="36" t="e">
        <f>VLOOKUP(A46,Handbook, 2,FALSE)</f>
        <v>#N/A</v>
      </c>
      <c r="C46" s="56" t="e">
        <f>VLOOKUP(A46,Handbook, 3,FALSE)</f>
        <v>#N/A</v>
      </c>
      <c r="D46" s="41"/>
      <c r="E46" s="37" t="e">
        <f>VLOOKUP(A46,Handbook, 5,FALSE)</f>
        <v>#N/A</v>
      </c>
      <c r="F46" s="197"/>
      <c r="G46" s="198"/>
      <c r="H46" s="82"/>
    </row>
    <row r="47" spans="1:54" s="84" customFormat="1" ht="19.899999999999999" customHeight="1" x14ac:dyDescent="0.15">
      <c r="A47" s="51" t="e">
        <f>HLOOKUP($F$3,UnitCombs,29,FALSE)</f>
        <v>#N/A</v>
      </c>
      <c r="B47" s="36" t="e">
        <f>VLOOKUP(A47,Handbook, 2,FALSE)</f>
        <v>#N/A</v>
      </c>
      <c r="C47" s="56" t="e">
        <f>VLOOKUP(A47,Handbook, 3,FALSE)</f>
        <v>#N/A</v>
      </c>
      <c r="D47" s="52"/>
      <c r="E47" s="37" t="e">
        <f>VLOOKUP(A47,Handbook, 5,FALSE)</f>
        <v>#N/A</v>
      </c>
      <c r="F47" s="185"/>
      <c r="G47" s="186"/>
      <c r="H47" s="82"/>
    </row>
    <row r="48" spans="1:54" s="92" customFormat="1" ht="5.25" customHeight="1" x14ac:dyDescent="0.25">
      <c r="A48" s="38"/>
      <c r="B48" s="39"/>
      <c r="C48" s="39"/>
      <c r="D48" s="39"/>
      <c r="E48" s="40"/>
      <c r="F48" s="89"/>
      <c r="G48" s="90"/>
      <c r="H48" s="91"/>
      <c r="I48" s="91"/>
      <c r="J48" s="91"/>
      <c r="K48" s="91"/>
      <c r="L48" s="91"/>
      <c r="M48" s="91"/>
      <c r="N48" s="91"/>
      <c r="O48" s="91"/>
      <c r="P48" s="91"/>
      <c r="Q48" s="91"/>
      <c r="R48" s="91"/>
      <c r="S48" s="91"/>
      <c r="T48" s="91"/>
      <c r="U48" s="91"/>
      <c r="V48" s="91"/>
      <c r="W48" s="91"/>
      <c r="X48" s="91"/>
      <c r="Y48" s="91"/>
      <c r="Z48" s="91"/>
      <c r="AA48" s="91"/>
      <c r="AB48" s="91"/>
      <c r="AC48" s="91"/>
      <c r="AD48" s="91"/>
      <c r="AE48" s="91"/>
      <c r="AF48" s="91"/>
      <c r="AG48" s="91"/>
      <c r="AH48" s="91"/>
      <c r="AI48" s="91"/>
      <c r="AJ48" s="91"/>
      <c r="AK48" s="91"/>
      <c r="AL48" s="91"/>
      <c r="AM48" s="91"/>
      <c r="AN48" s="91"/>
      <c r="AO48" s="91"/>
      <c r="AP48" s="91"/>
      <c r="AQ48" s="91"/>
      <c r="AR48" s="91"/>
      <c r="AS48" s="91"/>
      <c r="AT48" s="91"/>
      <c r="AU48" s="91"/>
      <c r="AV48" s="91"/>
      <c r="AW48" s="91"/>
      <c r="AX48" s="91"/>
      <c r="AY48" s="91"/>
      <c r="AZ48" s="91"/>
      <c r="BA48" s="91"/>
      <c r="BB48" s="91"/>
    </row>
    <row r="49" spans="1:54" s="95" customFormat="1" ht="19.899999999999999" customHeight="1" x14ac:dyDescent="0.15">
      <c r="A49" s="51" t="e">
        <f>HLOOKUP($F$3,UnitCombs,30,FALSE)</f>
        <v>#N/A</v>
      </c>
      <c r="B49" s="36" t="e">
        <f>VLOOKUP(A49,Handbook, 2,FALSE)</f>
        <v>#N/A</v>
      </c>
      <c r="C49" s="56" t="e">
        <f>VLOOKUP(A49,Handbook, 3,FALSE)</f>
        <v>#N/A</v>
      </c>
      <c r="D49" s="41"/>
      <c r="E49" s="37" t="e">
        <f>VLOOKUP(A49,Handbook, 5,FALSE)</f>
        <v>#N/A</v>
      </c>
      <c r="F49" s="197"/>
      <c r="G49" s="198"/>
      <c r="H49" s="82"/>
    </row>
    <row r="50" spans="1:54" s="101" customFormat="1" ht="22.9" customHeight="1" x14ac:dyDescent="0.15">
      <c r="A50" s="192" t="s">
        <v>2</v>
      </c>
      <c r="B50" s="192"/>
      <c r="C50" s="192"/>
      <c r="D50" s="192"/>
      <c r="E50" s="192"/>
      <c r="F50" s="192"/>
      <c r="G50" s="192"/>
      <c r="H50" s="99"/>
      <c r="I50" s="99"/>
      <c r="J50" s="99"/>
      <c r="K50" s="99"/>
      <c r="L50" s="100"/>
      <c r="M50" s="100"/>
      <c r="N50" s="100"/>
      <c r="O50" s="100"/>
      <c r="P50" s="100"/>
      <c r="Q50" s="100"/>
      <c r="R50" s="100"/>
      <c r="S50" s="100"/>
      <c r="T50" s="100"/>
      <c r="U50" s="100"/>
      <c r="V50" s="100"/>
      <c r="W50" s="100"/>
      <c r="X50" s="100"/>
      <c r="Y50" s="100"/>
      <c r="Z50" s="100"/>
      <c r="AA50" s="100"/>
      <c r="AB50" s="100"/>
      <c r="AC50" s="100"/>
      <c r="AD50" s="100"/>
      <c r="AE50" s="100"/>
      <c r="AF50" s="100"/>
      <c r="AG50" s="100"/>
      <c r="AH50" s="100"/>
      <c r="AI50" s="100"/>
      <c r="AJ50" s="100"/>
      <c r="AK50" s="100"/>
      <c r="AL50" s="100"/>
      <c r="AM50" s="100"/>
      <c r="AN50" s="100"/>
      <c r="AO50" s="100"/>
      <c r="AP50" s="100"/>
      <c r="AQ50" s="100"/>
      <c r="AR50" s="100"/>
      <c r="AS50" s="100"/>
      <c r="AT50" s="100"/>
      <c r="AU50" s="100"/>
      <c r="AV50" s="100"/>
      <c r="AW50" s="100"/>
      <c r="AX50" s="100"/>
      <c r="AY50" s="100"/>
      <c r="AZ50" s="100"/>
      <c r="BA50" s="100"/>
      <c r="BB50" s="100"/>
    </row>
    <row r="51" spans="1:54" s="92" customFormat="1" ht="20.100000000000001" customHeight="1" x14ac:dyDescent="0.25">
      <c r="A51" s="193" t="s">
        <v>103</v>
      </c>
      <c r="B51" s="194"/>
      <c r="C51" s="194"/>
      <c r="D51" s="194"/>
      <c r="E51" s="194"/>
      <c r="F51" s="194"/>
      <c r="G51" s="194"/>
      <c r="H51" s="91"/>
      <c r="I51" s="91"/>
      <c r="J51" s="91"/>
      <c r="K51" s="91"/>
      <c r="L51" s="91"/>
      <c r="M51" s="91"/>
      <c r="N51" s="91"/>
      <c r="O51" s="91"/>
      <c r="P51" s="91"/>
      <c r="Q51" s="91"/>
      <c r="R51" s="91"/>
      <c r="S51" s="91"/>
      <c r="T51" s="91"/>
      <c r="U51" s="91"/>
      <c r="V51" s="91"/>
      <c r="W51" s="91"/>
      <c r="X51" s="91"/>
      <c r="Y51" s="91"/>
      <c r="Z51" s="91"/>
      <c r="AA51" s="91"/>
      <c r="AB51" s="91"/>
      <c r="AC51" s="91"/>
      <c r="AD51" s="91"/>
      <c r="AE51" s="91"/>
      <c r="AF51" s="91"/>
      <c r="AG51" s="91"/>
      <c r="AH51" s="91"/>
      <c r="AI51" s="91"/>
      <c r="AJ51" s="91"/>
      <c r="AK51" s="91"/>
      <c r="AL51" s="91"/>
      <c r="AM51" s="91"/>
      <c r="AN51" s="91"/>
      <c r="AO51" s="91"/>
      <c r="AP51" s="91"/>
      <c r="AQ51" s="91"/>
      <c r="AR51" s="91"/>
      <c r="AS51" s="91"/>
      <c r="AT51" s="91"/>
      <c r="AU51" s="91"/>
      <c r="AV51" s="91"/>
      <c r="AW51" s="91"/>
      <c r="AX51" s="91"/>
      <c r="AY51" s="91"/>
      <c r="AZ51" s="91"/>
      <c r="BA51" s="91"/>
      <c r="BB51" s="91"/>
    </row>
    <row r="52" spans="1:54" s="92" customFormat="1" ht="9" customHeight="1" x14ac:dyDescent="0.25">
      <c r="A52" s="102" t="s">
        <v>3</v>
      </c>
      <c r="B52" s="103"/>
      <c r="C52" s="103"/>
      <c r="D52" s="103"/>
      <c r="E52" s="103"/>
      <c r="F52" s="103"/>
      <c r="G52" s="104" t="s">
        <v>4</v>
      </c>
      <c r="H52" s="91"/>
      <c r="I52" s="91"/>
      <c r="J52" s="91"/>
      <c r="K52" s="91"/>
      <c r="L52" s="91"/>
      <c r="M52" s="91"/>
      <c r="N52" s="91"/>
      <c r="O52" s="91"/>
      <c r="P52" s="91"/>
      <c r="Q52" s="91"/>
      <c r="R52" s="91"/>
      <c r="S52" s="91"/>
      <c r="T52" s="91"/>
      <c r="U52" s="91"/>
      <c r="V52" s="91"/>
      <c r="W52" s="91"/>
      <c r="X52" s="91"/>
      <c r="Y52" s="91"/>
      <c r="Z52" s="91"/>
      <c r="AA52" s="91"/>
      <c r="AB52" s="91"/>
      <c r="AC52" s="91"/>
      <c r="AD52" s="91"/>
      <c r="AE52" s="91"/>
      <c r="AF52" s="91"/>
      <c r="AG52" s="91"/>
      <c r="AH52" s="91"/>
      <c r="AI52" s="91"/>
      <c r="AJ52" s="91"/>
      <c r="AK52" s="91"/>
      <c r="AL52" s="91"/>
      <c r="AM52" s="91"/>
      <c r="AN52" s="91"/>
      <c r="AO52" s="91"/>
      <c r="AP52" s="91"/>
      <c r="AQ52" s="91"/>
      <c r="AR52" s="91"/>
      <c r="AS52" s="91"/>
      <c r="AT52" s="91"/>
      <c r="AU52" s="91"/>
      <c r="AV52" s="91"/>
      <c r="AW52" s="91"/>
      <c r="AX52" s="91"/>
      <c r="AY52" s="91"/>
      <c r="AZ52" s="91"/>
      <c r="BA52" s="91"/>
      <c r="BB52" s="91"/>
    </row>
    <row r="53" spans="1:54" s="92" customFormat="1" ht="16.5" customHeight="1" x14ac:dyDescent="0.25">
      <c r="A53" s="206" t="s">
        <v>117</v>
      </c>
      <c r="B53" s="206"/>
      <c r="C53" s="206"/>
      <c r="D53" s="206"/>
      <c r="E53" s="206"/>
      <c r="F53" s="206"/>
      <c r="G53" s="206"/>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1"/>
      <c r="AK53" s="91"/>
      <c r="AL53" s="91"/>
      <c r="AM53" s="91"/>
      <c r="AN53" s="91"/>
      <c r="AO53" s="91"/>
      <c r="AP53" s="91"/>
      <c r="AQ53" s="91"/>
      <c r="AR53" s="91"/>
      <c r="AS53" s="91"/>
      <c r="AT53" s="91"/>
      <c r="AU53" s="91"/>
      <c r="AV53" s="91"/>
      <c r="AW53" s="91"/>
      <c r="AX53" s="91"/>
      <c r="AY53" s="91"/>
      <c r="AZ53" s="91"/>
      <c r="BA53" s="91"/>
      <c r="BB53" s="91"/>
    </row>
    <row r="54" spans="1:54" s="92" customFormat="1" ht="16.5" customHeight="1" x14ac:dyDescent="0.25">
      <c r="A54" s="107" t="s">
        <v>30</v>
      </c>
      <c r="B54" s="108"/>
      <c r="C54" s="108"/>
      <c r="D54" s="108"/>
      <c r="E54" s="108"/>
      <c r="F54" s="109"/>
      <c r="G54" s="110"/>
      <c r="H54" s="91"/>
      <c r="I54" s="91"/>
      <c r="J54" s="91"/>
      <c r="K54" s="91"/>
      <c r="L54" s="91"/>
      <c r="M54" s="91"/>
      <c r="N54" s="91"/>
      <c r="O54" s="91"/>
      <c r="P54" s="91"/>
      <c r="Q54" s="91"/>
      <c r="R54" s="91"/>
      <c r="S54" s="91"/>
      <c r="T54" s="91"/>
      <c r="U54" s="91"/>
      <c r="V54" s="91"/>
      <c r="W54" s="91"/>
      <c r="X54" s="91"/>
      <c r="Y54" s="91"/>
      <c r="Z54" s="91"/>
      <c r="AA54" s="91"/>
      <c r="AB54" s="91"/>
      <c r="AC54" s="91"/>
      <c r="AD54" s="91"/>
      <c r="AE54" s="91"/>
      <c r="AF54" s="91"/>
      <c r="AG54" s="91"/>
      <c r="AH54" s="91"/>
      <c r="AI54" s="91"/>
      <c r="AJ54" s="91"/>
      <c r="AK54" s="91"/>
      <c r="AL54" s="91"/>
      <c r="AM54" s="91"/>
      <c r="AN54" s="91"/>
      <c r="AO54" s="91"/>
      <c r="AP54" s="91"/>
      <c r="AQ54" s="91"/>
      <c r="AR54" s="91"/>
      <c r="AS54" s="91"/>
      <c r="AT54" s="91"/>
      <c r="AU54" s="91"/>
      <c r="AV54" s="91"/>
      <c r="AW54" s="91"/>
      <c r="AX54" s="91"/>
      <c r="AY54" s="91"/>
      <c r="AZ54" s="91"/>
      <c r="BA54" s="91"/>
      <c r="BB54" s="91"/>
    </row>
    <row r="55" spans="1:54" s="91" customFormat="1" ht="15" customHeight="1" x14ac:dyDescent="0.25">
      <c r="A55" s="111" t="s">
        <v>31</v>
      </c>
      <c r="B55" s="112" t="s">
        <v>32</v>
      </c>
      <c r="C55" s="180" t="s">
        <v>33</v>
      </c>
      <c r="D55" s="180"/>
      <c r="E55" s="113"/>
      <c r="F55" s="114"/>
      <c r="G55" s="57"/>
      <c r="M55" s="115"/>
    </row>
    <row r="56" spans="1:54" s="91" customFormat="1" ht="17.100000000000001" customHeight="1" x14ac:dyDescent="0.25">
      <c r="A56" s="116" t="s">
        <v>34</v>
      </c>
      <c r="B56" s="112" t="s">
        <v>35</v>
      </c>
      <c r="C56" s="181" t="s">
        <v>36</v>
      </c>
      <c r="D56" s="181"/>
      <c r="E56" s="113"/>
      <c r="F56" s="117"/>
      <c r="G56" s="118"/>
    </row>
    <row r="57" spans="1:54" s="91" customFormat="1" ht="17.100000000000001" customHeight="1" x14ac:dyDescent="0.25">
      <c r="A57" s="119" t="s">
        <v>37</v>
      </c>
      <c r="B57" s="120" t="s">
        <v>38</v>
      </c>
      <c r="C57" s="171" t="s">
        <v>39</v>
      </c>
      <c r="D57" s="171"/>
      <c r="E57" s="121"/>
      <c r="F57" s="122"/>
      <c r="G57" s="123"/>
    </row>
    <row r="58" spans="1:54" s="91" customFormat="1" ht="17.100000000000001" customHeight="1" x14ac:dyDescent="0.25">
      <c r="A58" s="124" t="s">
        <v>40</v>
      </c>
      <c r="B58" s="125"/>
      <c r="C58" s="125"/>
      <c r="D58" s="125"/>
      <c r="E58" s="125"/>
      <c r="F58" s="125"/>
      <c r="G58" s="126"/>
    </row>
    <row r="59" spans="1:54" s="91" customFormat="1" ht="15" customHeight="1" x14ac:dyDescent="0.25">
      <c r="A59" s="111" t="s">
        <v>41</v>
      </c>
      <c r="B59" s="112" t="s">
        <v>42</v>
      </c>
      <c r="C59" s="180" t="s">
        <v>75</v>
      </c>
      <c r="D59" s="180"/>
      <c r="E59" s="113"/>
      <c r="F59" s="114"/>
      <c r="G59" s="127"/>
    </row>
    <row r="60" spans="1:54" s="91" customFormat="1" ht="17.100000000000001" customHeight="1" x14ac:dyDescent="0.25">
      <c r="A60" s="116" t="s">
        <v>43</v>
      </c>
      <c r="B60" s="112" t="s">
        <v>44</v>
      </c>
      <c r="C60" s="181" t="s">
        <v>45</v>
      </c>
      <c r="D60" s="181"/>
      <c r="E60" s="113"/>
      <c r="F60" s="117"/>
      <c r="G60" s="118"/>
    </row>
    <row r="61" spans="1:54" s="91" customFormat="1" ht="17.100000000000001" customHeight="1" x14ac:dyDescent="0.25">
      <c r="A61" s="119" t="s">
        <v>46</v>
      </c>
      <c r="B61" s="120" t="s">
        <v>47</v>
      </c>
      <c r="C61" s="171" t="s">
        <v>48</v>
      </c>
      <c r="D61" s="171"/>
      <c r="E61" s="121"/>
      <c r="F61" s="122"/>
      <c r="G61" s="123"/>
    </row>
    <row r="62" spans="1:54" s="91" customFormat="1" ht="17.100000000000001" customHeight="1" x14ac:dyDescent="0.25">
      <c r="A62" s="172" t="s">
        <v>49</v>
      </c>
      <c r="B62" s="173"/>
      <c r="C62" s="173"/>
      <c r="D62" s="173"/>
      <c r="E62" s="173"/>
      <c r="F62" s="173"/>
      <c r="G62" s="174"/>
    </row>
    <row r="63" spans="1:54" s="91" customFormat="1" ht="15" customHeight="1" x14ac:dyDescent="0.25">
      <c r="A63" s="111" t="s">
        <v>50</v>
      </c>
      <c r="B63" s="112" t="s">
        <v>51</v>
      </c>
      <c r="C63" s="175" t="s">
        <v>76</v>
      </c>
      <c r="D63" s="175"/>
      <c r="E63" s="113"/>
      <c r="F63" s="128"/>
      <c r="G63" s="57"/>
    </row>
    <row r="64" spans="1:54" s="91" customFormat="1" ht="17.100000000000001" customHeight="1" x14ac:dyDescent="0.25">
      <c r="A64" s="116" t="s">
        <v>52</v>
      </c>
      <c r="B64" s="112" t="s">
        <v>53</v>
      </c>
      <c r="C64" s="85" t="s">
        <v>99</v>
      </c>
      <c r="D64" s="85"/>
      <c r="E64" s="113"/>
      <c r="F64" s="129"/>
      <c r="G64" s="130"/>
    </row>
    <row r="65" spans="1:7" s="91" customFormat="1" ht="17.100000000000001" customHeight="1" x14ac:dyDescent="0.25">
      <c r="A65" s="119" t="s">
        <v>54</v>
      </c>
      <c r="B65" s="120" t="s">
        <v>55</v>
      </c>
      <c r="C65" s="171" t="s">
        <v>77</v>
      </c>
      <c r="D65" s="171"/>
      <c r="E65" s="131"/>
      <c r="F65" s="122"/>
      <c r="G65" s="123"/>
    </row>
    <row r="66" spans="1:7" s="91" customFormat="1" ht="17.100000000000001" customHeight="1" x14ac:dyDescent="0.25">
      <c r="A66" s="172" t="s">
        <v>56</v>
      </c>
      <c r="B66" s="173"/>
      <c r="C66" s="173"/>
      <c r="D66" s="173"/>
      <c r="E66" s="173"/>
      <c r="F66" s="173"/>
      <c r="G66" s="174"/>
    </row>
    <row r="67" spans="1:7" s="91" customFormat="1" ht="15" customHeight="1" x14ac:dyDescent="0.25">
      <c r="A67" s="111" t="s">
        <v>57</v>
      </c>
      <c r="B67" s="112" t="s">
        <v>58</v>
      </c>
      <c r="C67" s="180" t="s">
        <v>59</v>
      </c>
      <c r="D67" s="180"/>
      <c r="E67" s="113"/>
      <c r="F67" s="132"/>
      <c r="G67" s="57"/>
    </row>
    <row r="68" spans="1:7" s="91" customFormat="1" ht="17.100000000000001" customHeight="1" x14ac:dyDescent="0.25">
      <c r="A68" s="116" t="s">
        <v>60</v>
      </c>
      <c r="B68" s="112" t="s">
        <v>61</v>
      </c>
      <c r="C68" s="181" t="s">
        <v>62</v>
      </c>
      <c r="D68" s="181"/>
      <c r="E68" s="113"/>
      <c r="F68" s="117"/>
      <c r="G68" s="133"/>
    </row>
    <row r="69" spans="1:7" s="91" customFormat="1" ht="17.100000000000001" customHeight="1" x14ac:dyDescent="0.25">
      <c r="A69" s="119" t="s">
        <v>63</v>
      </c>
      <c r="B69" s="120" t="s">
        <v>64</v>
      </c>
      <c r="C69" s="171" t="s">
        <v>65</v>
      </c>
      <c r="D69" s="171"/>
      <c r="E69" s="121"/>
      <c r="F69" s="122"/>
      <c r="G69" s="134"/>
    </row>
    <row r="70" spans="1:7" s="91" customFormat="1" ht="17.100000000000001" customHeight="1" x14ac:dyDescent="0.25">
      <c r="A70" s="172" t="s">
        <v>66</v>
      </c>
      <c r="B70" s="173"/>
      <c r="C70" s="173"/>
      <c r="D70" s="173"/>
      <c r="E70" s="173"/>
      <c r="F70" s="173"/>
      <c r="G70" s="174"/>
    </row>
    <row r="71" spans="1:7" s="91" customFormat="1" ht="15" customHeight="1" x14ac:dyDescent="0.25">
      <c r="A71" s="111" t="s">
        <v>67</v>
      </c>
      <c r="B71" s="112" t="s">
        <v>68</v>
      </c>
      <c r="C71" s="180" t="s">
        <v>69</v>
      </c>
      <c r="D71" s="180"/>
      <c r="E71" s="113"/>
      <c r="F71" s="178"/>
      <c r="G71" s="179"/>
    </row>
    <row r="72" spans="1:7" s="91" customFormat="1" ht="17.100000000000001" customHeight="1" x14ac:dyDescent="0.25">
      <c r="A72" s="116" t="s">
        <v>70</v>
      </c>
      <c r="B72" s="112" t="s">
        <v>71</v>
      </c>
      <c r="C72" s="181" t="s">
        <v>78</v>
      </c>
      <c r="D72" s="181"/>
      <c r="E72" s="113"/>
      <c r="F72" s="199"/>
      <c r="G72" s="200"/>
    </row>
    <row r="73" spans="1:7" s="91" customFormat="1" ht="17.100000000000001" customHeight="1" x14ac:dyDescent="0.25">
      <c r="A73" s="116" t="s">
        <v>72</v>
      </c>
      <c r="B73" s="112" t="s">
        <v>73</v>
      </c>
      <c r="C73" s="181" t="s">
        <v>79</v>
      </c>
      <c r="D73" s="181"/>
      <c r="E73" s="113"/>
      <c r="F73" s="199"/>
      <c r="G73" s="200"/>
    </row>
    <row r="74" spans="1:7" s="91" customFormat="1" ht="17.100000000000001" customHeight="1" x14ac:dyDescent="0.25">
      <c r="A74" s="182" t="s">
        <v>104</v>
      </c>
      <c r="B74" s="183"/>
      <c r="C74" s="183"/>
      <c r="D74" s="183"/>
      <c r="E74" s="183"/>
      <c r="F74" s="183"/>
      <c r="G74" s="184"/>
    </row>
    <row r="75" spans="1:7" s="91" customFormat="1" ht="15" customHeight="1" x14ac:dyDescent="0.25">
      <c r="A75" s="135" t="s">
        <v>106</v>
      </c>
      <c r="B75" s="136" t="s">
        <v>107</v>
      </c>
      <c r="C75" s="170" t="s">
        <v>108</v>
      </c>
      <c r="D75" s="170"/>
      <c r="E75" s="143"/>
      <c r="F75" s="176"/>
      <c r="G75" s="177"/>
    </row>
    <row r="76" spans="1:7" s="91" customFormat="1" ht="17.100000000000001" customHeight="1" x14ac:dyDescent="0.25">
      <c r="A76" s="135" t="s">
        <v>109</v>
      </c>
      <c r="B76" s="136" t="s">
        <v>110</v>
      </c>
      <c r="C76" s="170" t="s">
        <v>111</v>
      </c>
      <c r="D76" s="170"/>
      <c r="E76" s="143"/>
      <c r="F76" s="176"/>
      <c r="G76" s="177"/>
    </row>
    <row r="77" spans="1:7" s="91" customFormat="1" ht="17.100000000000001" customHeight="1" x14ac:dyDescent="0.25">
      <c r="A77" s="135" t="s">
        <v>120</v>
      </c>
      <c r="B77" s="136" t="s">
        <v>118</v>
      </c>
      <c r="C77" s="170" t="s">
        <v>119</v>
      </c>
      <c r="D77" s="170"/>
      <c r="E77" s="143"/>
      <c r="F77" s="143"/>
      <c r="G77" s="144"/>
    </row>
    <row r="78" spans="1:7" s="91" customFormat="1" ht="17.100000000000001" customHeight="1" x14ac:dyDescent="0.25">
      <c r="A78" s="137" t="s">
        <v>112</v>
      </c>
      <c r="B78" s="138" t="s">
        <v>113</v>
      </c>
      <c r="C78" s="189" t="s">
        <v>114</v>
      </c>
      <c r="D78" s="189"/>
      <c r="E78" s="142"/>
      <c r="F78" s="190"/>
      <c r="G78" s="191"/>
    </row>
    <row r="79" spans="1:7" s="91" customFormat="1" ht="12" customHeight="1" x14ac:dyDescent="0.25">
      <c r="A79" s="140"/>
      <c r="B79" s="140"/>
      <c r="C79" s="140"/>
      <c r="D79" s="140"/>
      <c r="E79" s="140"/>
      <c r="F79" s="105"/>
      <c r="G79" s="106"/>
    </row>
    <row r="80" spans="1:7" x14ac:dyDescent="0.2">
      <c r="A80" s="205"/>
      <c r="B80" s="205"/>
      <c r="C80" s="205"/>
      <c r="D80" s="205"/>
      <c r="E80" s="205"/>
      <c r="F80" s="205"/>
      <c r="G80" s="205"/>
    </row>
    <row r="81" spans="1:7" x14ac:dyDescent="0.2">
      <c r="A81" s="192" t="s">
        <v>3</v>
      </c>
      <c r="B81" s="192"/>
      <c r="C81" s="192"/>
      <c r="D81" s="192"/>
      <c r="E81" s="192"/>
      <c r="F81" s="105"/>
      <c r="G81" s="106" t="s">
        <v>4</v>
      </c>
    </row>
  </sheetData>
  <sheetProtection algorithmName="SHA-512" hashValue="OeNuBx/s+OxW7OV9yv52tsdBriezFkzkh+LN4de51F5+DEeeLActQPRMAOqhxj5Jzjb3DjVzkr0xjCJZxKMylA==" saltValue="RsYYf8trXBW9PdHOCSA5yQ==" spinCount="100000" sheet="1" formatCells="0"/>
  <mergeCells count="69">
    <mergeCell ref="J7:Q7"/>
    <mergeCell ref="F7:G7"/>
    <mergeCell ref="F6:G6"/>
    <mergeCell ref="A80:G80"/>
    <mergeCell ref="F47:G47"/>
    <mergeCell ref="A53:G53"/>
    <mergeCell ref="C55:D55"/>
    <mergeCell ref="C56:D56"/>
    <mergeCell ref="C57:D57"/>
    <mergeCell ref="C59:D59"/>
    <mergeCell ref="C60:D60"/>
    <mergeCell ref="F23:G23"/>
    <mergeCell ref="F25:G25"/>
    <mergeCell ref="F29:G29"/>
    <mergeCell ref="F31:G31"/>
    <mergeCell ref="F32:G32"/>
    <mergeCell ref="A81:E81"/>
    <mergeCell ref="A1:G1"/>
    <mergeCell ref="A2:G2"/>
    <mergeCell ref="F5:G5"/>
    <mergeCell ref="F8:G8"/>
    <mergeCell ref="F10:G10"/>
    <mergeCell ref="F11:G11"/>
    <mergeCell ref="F13:G13"/>
    <mergeCell ref="F14:G14"/>
    <mergeCell ref="F28:G28"/>
    <mergeCell ref="F18:G18"/>
    <mergeCell ref="F16:G16"/>
    <mergeCell ref="F17:G17"/>
    <mergeCell ref="F19:G19"/>
    <mergeCell ref="F20:G20"/>
    <mergeCell ref="F22:G22"/>
    <mergeCell ref="F34:G34"/>
    <mergeCell ref="F35:G35"/>
    <mergeCell ref="F37:G37"/>
    <mergeCell ref="F38:G38"/>
    <mergeCell ref="F40:G40"/>
    <mergeCell ref="F41:G41"/>
    <mergeCell ref="F30:G30"/>
    <mergeCell ref="C78:D78"/>
    <mergeCell ref="F78:G78"/>
    <mergeCell ref="A50:G50"/>
    <mergeCell ref="A51:G51"/>
    <mergeCell ref="F42:G42"/>
    <mergeCell ref="F43:G43"/>
    <mergeCell ref="F44:G44"/>
    <mergeCell ref="F46:G46"/>
    <mergeCell ref="F49:G49"/>
    <mergeCell ref="C72:D72"/>
    <mergeCell ref="F72:G72"/>
    <mergeCell ref="C73:D73"/>
    <mergeCell ref="F73:G73"/>
    <mergeCell ref="C69:D69"/>
    <mergeCell ref="C77:D77"/>
    <mergeCell ref="C65:D65"/>
    <mergeCell ref="C61:D61"/>
    <mergeCell ref="A62:G62"/>
    <mergeCell ref="C63:D63"/>
    <mergeCell ref="C76:D76"/>
    <mergeCell ref="F76:G76"/>
    <mergeCell ref="F71:G71"/>
    <mergeCell ref="A66:G66"/>
    <mergeCell ref="C67:D67"/>
    <mergeCell ref="C68:D68"/>
    <mergeCell ref="A70:G70"/>
    <mergeCell ref="C71:D71"/>
    <mergeCell ref="A74:G74"/>
    <mergeCell ref="C75:D75"/>
    <mergeCell ref="F75:G75"/>
  </mergeCells>
  <conditionalFormatting sqref="F5:G5">
    <cfRule type="containsText" dxfId="469" priority="626" operator="containsText" text="Select starting SP">
      <formula>NOT(ISERROR(SEARCH("Select starting SP",F5)))</formula>
    </cfRule>
  </conditionalFormatting>
  <conditionalFormatting sqref="A19:E20 A31:E32 A43:E44 A16:E17 A7:E8 A10:E11 A13:E14 A22:E23 A25:E26 A28:E29 A34:E35 A37:E38 A40:E41 A46:E47 A49:E49 A63:D65">
    <cfRule type="cellIs" dxfId="468" priority="624" operator="equal">
      <formula>0</formula>
    </cfRule>
  </conditionalFormatting>
  <conditionalFormatting sqref="A7:A8 A19:A20 A31:A32 A43:A44 A10:A11 A13:A14 A16:A17 A22:A23 A25:A26 A28:A29 A34:A35 A37:A38 A40:A41 A46:A47 A49">
    <cfRule type="containsText" dxfId="467" priority="622" operator="containsText" text="Elective">
      <formula>NOT(ISERROR(SEARCH("Elective",A7)))</formula>
    </cfRule>
  </conditionalFormatting>
  <conditionalFormatting sqref="B7:B8 B19:B20 B31:B32 B43:B44 B10:B11 B13:B14 B16:B17 B22:B23 B25:B26 B28:B29 B34:B35 B37:B38 B40:B41 B46:B47 B49">
    <cfRule type="containsText" dxfId="466" priority="620" operator="containsText" text="Elective">
      <formula>NOT(ISERROR(SEARCH("Elective",B7)))</formula>
    </cfRule>
  </conditionalFormatting>
  <conditionalFormatting sqref="C7:D8 C19:D20 C31:D32 C43:D44 C10:D11 C13:D14 C16:D17 C22:D23 C25:D26 C28:D29 C34:D35 C37:D38 C40:D41 C46:D47 C49:D49">
    <cfRule type="containsText" dxfId="465" priority="619" operator="containsText" text="Please select">
      <formula>NOT(ISERROR(SEARCH("Please select",C7)))</formula>
    </cfRule>
  </conditionalFormatting>
  <conditionalFormatting sqref="A7:E8 A19:E20 A31:E32 A43:E44 A10:E11 A13:E14 A16:E17 A22:E23 A25:E26 A28:E29 A34:E35 A37:E38 A40:E41 A46:E47 A49:E49 A63:E65">
    <cfRule type="containsErrors" dxfId="464" priority="623">
      <formula>ISERROR(A7)</formula>
    </cfRule>
  </conditionalFormatting>
  <conditionalFormatting sqref="H53:I62 BC55:XFD64 V53:BB64 J53:K70 K56:U64 K65:XFD74 H76:XFD79 H63:J74">
    <cfRule type="cellIs" dxfId="463" priority="605" operator="equal">
      <formula>"Done"</formula>
    </cfRule>
    <cfRule type="cellIs" dxfId="462" priority="606" operator="equal">
      <formula>"Advanced Standing"</formula>
    </cfRule>
    <cfRule type="cellIs" dxfId="461" priority="607" operator="equal">
      <formula>"Select from handbook"</formula>
    </cfRule>
    <cfRule type="cellIs" dxfId="460" priority="608" operator="equal">
      <formula>"Unit"</formula>
    </cfRule>
    <cfRule type="cellIs" dxfId="459" priority="609" operator="equal">
      <formula>0</formula>
    </cfRule>
    <cfRule type="containsErrors" dxfId="458" priority="610">
      <formula>ISERROR(H53)</formula>
    </cfRule>
  </conditionalFormatting>
  <conditionalFormatting sqref="N53:U54">
    <cfRule type="cellIs" dxfId="457" priority="611" operator="equal">
      <formula>"Done"</formula>
    </cfRule>
    <cfRule type="cellIs" dxfId="456" priority="612" operator="equal">
      <formula>"Advanced Standing"</formula>
    </cfRule>
    <cfRule type="cellIs" dxfId="455" priority="613" operator="equal">
      <formula>"Select from handbook"</formula>
    </cfRule>
    <cfRule type="cellIs" dxfId="454" priority="614" operator="equal">
      <formula>"Unit"</formula>
    </cfRule>
    <cfRule type="cellIs" dxfId="453" priority="615" operator="equal">
      <formula>0</formula>
    </cfRule>
    <cfRule type="containsErrors" dxfId="452" priority="616">
      <formula>ISERROR(N53)</formula>
    </cfRule>
  </conditionalFormatting>
  <conditionalFormatting sqref="N55:U55">
    <cfRule type="cellIs" dxfId="451" priority="599" operator="equal">
      <formula>"Done"</formula>
    </cfRule>
    <cfRule type="cellIs" dxfId="450" priority="600" operator="equal">
      <formula>"Advanced Standing"</formula>
    </cfRule>
    <cfRule type="cellIs" dxfId="449" priority="601" operator="equal">
      <formula>"Select from handbook"</formula>
    </cfRule>
    <cfRule type="cellIs" dxfId="448" priority="602" operator="equal">
      <formula>"Unit"</formula>
    </cfRule>
    <cfRule type="cellIs" dxfId="447" priority="603" operator="equal">
      <formula>0</formula>
    </cfRule>
    <cfRule type="containsErrors" dxfId="446" priority="604">
      <formula>ISERROR(N55)</formula>
    </cfRule>
  </conditionalFormatting>
  <conditionalFormatting sqref="M55">
    <cfRule type="cellIs" dxfId="445" priority="593" operator="equal">
      <formula>"Done"</formula>
    </cfRule>
    <cfRule type="cellIs" dxfId="444" priority="594" operator="equal">
      <formula>"Advanced Standing"</formula>
    </cfRule>
    <cfRule type="cellIs" dxfId="443" priority="595" operator="equal">
      <formula>"Select from handbook"</formula>
    </cfRule>
    <cfRule type="cellIs" dxfId="442" priority="596" operator="equal">
      <formula>"Unit"</formula>
    </cfRule>
    <cfRule type="cellIs" dxfId="441" priority="597" operator="equal">
      <formula>0</formula>
    </cfRule>
    <cfRule type="containsErrors" dxfId="440" priority="598">
      <formula>ISERROR(M55)</formula>
    </cfRule>
  </conditionalFormatting>
  <conditionalFormatting sqref="M55">
    <cfRule type="cellIs" dxfId="439" priority="587" operator="equal">
      <formula>"Done"</formula>
    </cfRule>
    <cfRule type="cellIs" dxfId="438" priority="588" operator="equal">
      <formula>"Advanced Standing"</formula>
    </cfRule>
    <cfRule type="cellIs" dxfId="437" priority="589" operator="equal">
      <formula>"Select from handbook"</formula>
    </cfRule>
    <cfRule type="cellIs" dxfId="436" priority="590" operator="equal">
      <formula>"Unit"</formula>
    </cfRule>
    <cfRule type="cellIs" dxfId="435" priority="591" operator="equal">
      <formula>0</formula>
    </cfRule>
    <cfRule type="containsErrors" dxfId="434" priority="592">
      <formula>ISERROR(M55)</formula>
    </cfRule>
  </conditionalFormatting>
  <conditionalFormatting sqref="M53:M54">
    <cfRule type="cellIs" dxfId="433" priority="581" operator="equal">
      <formula>"Done"</formula>
    </cfRule>
    <cfRule type="cellIs" dxfId="432" priority="582" operator="equal">
      <formula>"Advanced Standing"</formula>
    </cfRule>
    <cfRule type="cellIs" dxfId="431" priority="583" operator="equal">
      <formula>"Select from handbook"</formula>
    </cfRule>
    <cfRule type="cellIs" dxfId="430" priority="584" operator="equal">
      <formula>"Unit"</formula>
    </cfRule>
    <cfRule type="cellIs" dxfId="429" priority="585" operator="equal">
      <formula>0</formula>
    </cfRule>
    <cfRule type="containsErrors" dxfId="428" priority="586">
      <formula>ISERROR(M53)</formula>
    </cfRule>
  </conditionalFormatting>
  <conditionalFormatting sqref="J59:J62">
    <cfRule type="cellIs" dxfId="427" priority="575" operator="equal">
      <formula>"Done"</formula>
    </cfRule>
    <cfRule type="cellIs" dxfId="426" priority="576" operator="equal">
      <formula>"Advanced Standing"</formula>
    </cfRule>
    <cfRule type="cellIs" dxfId="425" priority="577" operator="equal">
      <formula>"Select from handbook"</formula>
    </cfRule>
    <cfRule type="cellIs" dxfId="424" priority="578" operator="equal">
      <formula>"Unit"</formula>
    </cfRule>
    <cfRule type="cellIs" dxfId="423" priority="579" operator="equal">
      <formula>0</formula>
    </cfRule>
    <cfRule type="containsErrors" dxfId="422" priority="580">
      <formula>ISERROR(J59)</formula>
    </cfRule>
  </conditionalFormatting>
  <conditionalFormatting sqref="J53:L55">
    <cfRule type="cellIs" dxfId="421" priority="569" operator="equal">
      <formula>"Done"</formula>
    </cfRule>
    <cfRule type="cellIs" dxfId="420" priority="570" operator="equal">
      <formula>"Advanced Standing"</formula>
    </cfRule>
    <cfRule type="cellIs" dxfId="419" priority="571" operator="equal">
      <formula>"Select from handbook"</formula>
    </cfRule>
    <cfRule type="cellIs" dxfId="418" priority="572" operator="equal">
      <formula>"Unit"</formula>
    </cfRule>
    <cfRule type="cellIs" dxfId="417" priority="573" operator="equal">
      <formula>0</formula>
    </cfRule>
    <cfRule type="containsErrors" dxfId="416" priority="574">
      <formula>ISERROR(J53)</formula>
    </cfRule>
  </conditionalFormatting>
  <conditionalFormatting sqref="B55:B57">
    <cfRule type="cellIs" dxfId="415" priority="568" operator="equal">
      <formula>0</formula>
    </cfRule>
  </conditionalFormatting>
  <conditionalFormatting sqref="E55:E57 E63:E65">
    <cfRule type="containsErrors" dxfId="414" priority="566">
      <formula>ISERROR(E55)</formula>
    </cfRule>
    <cfRule type="cellIs" dxfId="413" priority="567" operator="equal">
      <formula>0</formula>
    </cfRule>
  </conditionalFormatting>
  <conditionalFormatting sqref="C55:D57 J56:J58">
    <cfRule type="cellIs" dxfId="412" priority="564" operator="equal">
      <formula>0</formula>
    </cfRule>
  </conditionalFormatting>
  <conditionalFormatting sqref="A55:A57">
    <cfRule type="cellIs" dxfId="411" priority="565" operator="equal">
      <formula>0</formula>
    </cfRule>
  </conditionalFormatting>
  <conditionalFormatting sqref="A55:E57 J56:J58">
    <cfRule type="containsErrors" dxfId="410" priority="563">
      <formula>ISERROR(A55)</formula>
    </cfRule>
  </conditionalFormatting>
  <conditionalFormatting sqref="L58">
    <cfRule type="cellIs" dxfId="409" priority="557" operator="equal">
      <formula>"Done"</formula>
    </cfRule>
    <cfRule type="cellIs" dxfId="408" priority="558" operator="equal">
      <formula>"Advanced Standing"</formula>
    </cfRule>
    <cfRule type="cellIs" dxfId="407" priority="559" operator="equal">
      <formula>"Select from handbook"</formula>
    </cfRule>
    <cfRule type="cellIs" dxfId="406" priority="560" operator="equal">
      <formula>"Unit"</formula>
    </cfRule>
    <cfRule type="cellIs" dxfId="405" priority="561" operator="equal">
      <formula>0</formula>
    </cfRule>
    <cfRule type="containsErrors" dxfId="404" priority="562">
      <formula>ISERROR(L58)</formula>
    </cfRule>
  </conditionalFormatting>
  <conditionalFormatting sqref="B59:B61">
    <cfRule type="cellIs" dxfId="403" priority="556" operator="equal">
      <formula>0</formula>
    </cfRule>
  </conditionalFormatting>
  <conditionalFormatting sqref="E59:E61">
    <cfRule type="containsErrors" dxfId="402" priority="554">
      <formula>ISERROR(E59)</formula>
    </cfRule>
    <cfRule type="cellIs" dxfId="401" priority="555" operator="equal">
      <formula>0</formula>
    </cfRule>
  </conditionalFormatting>
  <conditionalFormatting sqref="C59:D61">
    <cfRule type="cellIs" dxfId="400" priority="552" operator="equal">
      <formula>0</formula>
    </cfRule>
  </conditionalFormatting>
  <conditionalFormatting sqref="A59:A61">
    <cfRule type="cellIs" dxfId="399" priority="553" operator="equal">
      <formula>0</formula>
    </cfRule>
  </conditionalFormatting>
  <conditionalFormatting sqref="A59:E61">
    <cfRule type="containsErrors" dxfId="398" priority="551">
      <formula>ISERROR(A59)</formula>
    </cfRule>
  </conditionalFormatting>
  <conditionalFormatting sqref="B67:B69">
    <cfRule type="cellIs" dxfId="397" priority="544" operator="equal">
      <formula>0</formula>
    </cfRule>
  </conditionalFormatting>
  <conditionalFormatting sqref="E67:E69">
    <cfRule type="containsErrors" dxfId="396" priority="542">
      <formula>ISERROR(E67)</formula>
    </cfRule>
    <cfRule type="cellIs" dxfId="395" priority="543" operator="equal">
      <formula>0</formula>
    </cfRule>
  </conditionalFormatting>
  <conditionalFormatting sqref="C67:D69">
    <cfRule type="cellIs" dxfId="394" priority="540" operator="equal">
      <formula>0</formula>
    </cfRule>
  </conditionalFormatting>
  <conditionalFormatting sqref="A67:A69">
    <cfRule type="cellIs" dxfId="393" priority="541" operator="equal">
      <formula>0</formula>
    </cfRule>
  </conditionalFormatting>
  <conditionalFormatting sqref="A67:E69">
    <cfRule type="containsErrors" dxfId="392" priority="539">
      <formula>ISERROR(A67)</formula>
    </cfRule>
  </conditionalFormatting>
  <conditionalFormatting sqref="B71:B73">
    <cfRule type="cellIs" dxfId="391" priority="538" operator="equal">
      <formula>0</formula>
    </cfRule>
  </conditionalFormatting>
  <conditionalFormatting sqref="E71:E73">
    <cfRule type="containsErrors" dxfId="390" priority="536">
      <formula>ISERROR(E71)</formula>
    </cfRule>
    <cfRule type="cellIs" dxfId="389" priority="537" operator="equal">
      <formula>0</formula>
    </cfRule>
  </conditionalFormatting>
  <conditionalFormatting sqref="C71:D73">
    <cfRule type="cellIs" dxfId="388" priority="534" operator="equal">
      <formula>0</formula>
    </cfRule>
  </conditionalFormatting>
  <conditionalFormatting sqref="A71:A73">
    <cfRule type="cellIs" dxfId="387" priority="535" operator="equal">
      <formula>0</formula>
    </cfRule>
  </conditionalFormatting>
  <conditionalFormatting sqref="A71:E73">
    <cfRule type="containsErrors" dxfId="386" priority="533">
      <formula>ISERROR(A71)</formula>
    </cfRule>
  </conditionalFormatting>
  <conditionalFormatting sqref="H9:U9">
    <cfRule type="cellIs" dxfId="385" priority="527" operator="equal">
      <formula>"Done"</formula>
    </cfRule>
    <cfRule type="cellIs" dxfId="384" priority="528" operator="equal">
      <formula>"Advanced Standing"</formula>
    </cfRule>
    <cfRule type="cellIs" dxfId="383" priority="529" operator="equal">
      <formula>"Select from handbook"</formula>
    </cfRule>
    <cfRule type="cellIs" dxfId="382" priority="530" operator="equal">
      <formula>"Unit"</formula>
    </cfRule>
    <cfRule type="cellIs" dxfId="381" priority="531" operator="equal">
      <formula>0</formula>
    </cfRule>
    <cfRule type="containsErrors" dxfId="380" priority="532">
      <formula>ISERROR(H9)</formula>
    </cfRule>
  </conditionalFormatting>
  <conditionalFormatting sqref="J9:U9">
    <cfRule type="cellIs" dxfId="379" priority="515" operator="equal">
      <formula>"Done"</formula>
    </cfRule>
    <cfRule type="cellIs" dxfId="378" priority="516" operator="equal">
      <formula>"Advanced Standing"</formula>
    </cfRule>
    <cfRule type="cellIs" dxfId="377" priority="517" operator="equal">
      <formula>"Select from handbook"</formula>
    </cfRule>
    <cfRule type="cellIs" dxfId="376" priority="518" operator="equal">
      <formula>"Unit"</formula>
    </cfRule>
    <cfRule type="cellIs" dxfId="375" priority="519" operator="equal">
      <formula>0</formula>
    </cfRule>
    <cfRule type="containsErrors" dxfId="374" priority="520">
      <formula>ISERROR(J9)</formula>
    </cfRule>
  </conditionalFormatting>
  <conditionalFormatting sqref="V9:BB9">
    <cfRule type="cellIs" dxfId="373" priority="509" operator="equal">
      <formula>"Done"</formula>
    </cfRule>
    <cfRule type="cellIs" dxfId="372" priority="510" operator="equal">
      <formula>"Advanced Standing"</formula>
    </cfRule>
    <cfRule type="cellIs" dxfId="371" priority="511" operator="equal">
      <formula>"Select from handbook"</formula>
    </cfRule>
    <cfRule type="cellIs" dxfId="370" priority="512" operator="equal">
      <formula>"Unit"</formula>
    </cfRule>
    <cfRule type="cellIs" dxfId="369" priority="513" operator="equal">
      <formula>0</formula>
    </cfRule>
    <cfRule type="containsErrors" dxfId="368" priority="514">
      <formula>ISERROR(V9)</formula>
    </cfRule>
  </conditionalFormatting>
  <conditionalFormatting sqref="V9:BB9">
    <cfRule type="cellIs" dxfId="367" priority="503" operator="equal">
      <formula>"Done"</formula>
    </cfRule>
    <cfRule type="cellIs" dxfId="366" priority="504" operator="equal">
      <formula>"Advanced Standing"</formula>
    </cfRule>
    <cfRule type="cellIs" dxfId="365" priority="505" operator="equal">
      <formula>"Select from handbook"</formula>
    </cfRule>
    <cfRule type="cellIs" dxfId="364" priority="506" operator="equal">
      <formula>"Unit"</formula>
    </cfRule>
    <cfRule type="cellIs" dxfId="363" priority="507" operator="equal">
      <formula>0</formula>
    </cfRule>
    <cfRule type="containsErrors" dxfId="362" priority="508">
      <formula>ISERROR(V9)</formula>
    </cfRule>
  </conditionalFormatting>
  <conditionalFormatting sqref="C9:D9">
    <cfRule type="cellIs" dxfId="361" priority="501" operator="equal">
      <formula>0</formula>
    </cfRule>
  </conditionalFormatting>
  <conditionalFormatting sqref="A9">
    <cfRule type="cellIs" dxfId="360" priority="502" operator="equal">
      <formula>0</formula>
    </cfRule>
  </conditionalFormatting>
  <conditionalFormatting sqref="B9">
    <cfRule type="cellIs" dxfId="359" priority="500" operator="equal">
      <formula>0</formula>
    </cfRule>
  </conditionalFormatting>
  <conditionalFormatting sqref="E9">
    <cfRule type="cellIs" dxfId="358" priority="499" operator="equal">
      <formula>0</formula>
    </cfRule>
  </conditionalFormatting>
  <conditionalFormatting sqref="C9:D9">
    <cfRule type="containsErrors" dxfId="357" priority="498">
      <formula>ISERROR(C9)</formula>
    </cfRule>
  </conditionalFormatting>
  <conditionalFormatting sqref="A9:E9">
    <cfRule type="containsErrors" dxfId="356" priority="497">
      <formula>ISERROR(A9)</formula>
    </cfRule>
  </conditionalFormatting>
  <conditionalFormatting sqref="H12:U12">
    <cfRule type="cellIs" dxfId="355" priority="491" operator="equal">
      <formula>"Done"</formula>
    </cfRule>
    <cfRule type="cellIs" dxfId="354" priority="492" operator="equal">
      <formula>"Advanced Standing"</formula>
    </cfRule>
    <cfRule type="cellIs" dxfId="353" priority="493" operator="equal">
      <formula>"Select from handbook"</formula>
    </cfRule>
    <cfRule type="cellIs" dxfId="352" priority="494" operator="equal">
      <formula>"Unit"</formula>
    </cfRule>
    <cfRule type="cellIs" dxfId="351" priority="495" operator="equal">
      <formula>0</formula>
    </cfRule>
    <cfRule type="containsErrors" dxfId="350" priority="496">
      <formula>ISERROR(H12)</formula>
    </cfRule>
  </conditionalFormatting>
  <conditionalFormatting sqref="J12:U12">
    <cfRule type="cellIs" dxfId="349" priority="479" operator="equal">
      <formula>"Done"</formula>
    </cfRule>
    <cfRule type="cellIs" dxfId="348" priority="480" operator="equal">
      <formula>"Advanced Standing"</formula>
    </cfRule>
    <cfRule type="cellIs" dxfId="347" priority="481" operator="equal">
      <formula>"Select from handbook"</formula>
    </cfRule>
    <cfRule type="cellIs" dxfId="346" priority="482" operator="equal">
      <formula>"Unit"</formula>
    </cfRule>
    <cfRule type="cellIs" dxfId="345" priority="483" operator="equal">
      <formula>0</formula>
    </cfRule>
    <cfRule type="containsErrors" dxfId="344" priority="484">
      <formula>ISERROR(J12)</formula>
    </cfRule>
  </conditionalFormatting>
  <conditionalFormatting sqref="V12:BB12">
    <cfRule type="cellIs" dxfId="343" priority="473" operator="equal">
      <formula>"Done"</formula>
    </cfRule>
    <cfRule type="cellIs" dxfId="342" priority="474" operator="equal">
      <formula>"Advanced Standing"</formula>
    </cfRule>
    <cfRule type="cellIs" dxfId="341" priority="475" operator="equal">
      <formula>"Select from handbook"</formula>
    </cfRule>
    <cfRule type="cellIs" dxfId="340" priority="476" operator="equal">
      <formula>"Unit"</formula>
    </cfRule>
    <cfRule type="cellIs" dxfId="339" priority="477" operator="equal">
      <formula>0</formula>
    </cfRule>
    <cfRule type="containsErrors" dxfId="338" priority="478">
      <formula>ISERROR(V12)</formula>
    </cfRule>
  </conditionalFormatting>
  <conditionalFormatting sqref="V12:BB12">
    <cfRule type="cellIs" dxfId="337" priority="467" operator="equal">
      <formula>"Done"</formula>
    </cfRule>
    <cfRule type="cellIs" dxfId="336" priority="468" operator="equal">
      <formula>"Advanced Standing"</formula>
    </cfRule>
    <cfRule type="cellIs" dxfId="335" priority="469" operator="equal">
      <formula>"Select from handbook"</formula>
    </cfRule>
    <cfRule type="cellIs" dxfId="334" priority="470" operator="equal">
      <formula>"Unit"</formula>
    </cfRule>
    <cfRule type="cellIs" dxfId="333" priority="471" operator="equal">
      <formula>0</formula>
    </cfRule>
    <cfRule type="containsErrors" dxfId="332" priority="472">
      <formula>ISERROR(V12)</formula>
    </cfRule>
  </conditionalFormatting>
  <conditionalFormatting sqref="C12:D12">
    <cfRule type="cellIs" dxfId="331" priority="465" operator="equal">
      <formula>0</formula>
    </cfRule>
  </conditionalFormatting>
  <conditionalFormatting sqref="A12">
    <cfRule type="cellIs" dxfId="330" priority="466" operator="equal">
      <formula>0</formula>
    </cfRule>
  </conditionalFormatting>
  <conditionalFormatting sqref="B12">
    <cfRule type="cellIs" dxfId="329" priority="464" operator="equal">
      <formula>0</formula>
    </cfRule>
  </conditionalFormatting>
  <conditionalFormatting sqref="E12">
    <cfRule type="cellIs" dxfId="328" priority="463" operator="equal">
      <formula>0</formula>
    </cfRule>
  </conditionalFormatting>
  <conditionalFormatting sqref="C12:D12">
    <cfRule type="containsErrors" dxfId="327" priority="462">
      <formula>ISERROR(C12)</formula>
    </cfRule>
  </conditionalFormatting>
  <conditionalFormatting sqref="A12:E12">
    <cfRule type="containsErrors" dxfId="326" priority="461">
      <formula>ISERROR(A12)</formula>
    </cfRule>
  </conditionalFormatting>
  <conditionalFormatting sqref="H15:U15">
    <cfRule type="cellIs" dxfId="325" priority="455" operator="equal">
      <formula>"Done"</formula>
    </cfRule>
    <cfRule type="cellIs" dxfId="324" priority="456" operator="equal">
      <formula>"Advanced Standing"</formula>
    </cfRule>
    <cfRule type="cellIs" dxfId="323" priority="457" operator="equal">
      <formula>"Select from handbook"</formula>
    </cfRule>
    <cfRule type="cellIs" dxfId="322" priority="458" operator="equal">
      <formula>"Unit"</formula>
    </cfRule>
    <cfRule type="cellIs" dxfId="321" priority="459" operator="equal">
      <formula>0</formula>
    </cfRule>
    <cfRule type="containsErrors" dxfId="320" priority="460">
      <formula>ISERROR(H15)</formula>
    </cfRule>
  </conditionalFormatting>
  <conditionalFormatting sqref="J15:U15">
    <cfRule type="cellIs" dxfId="319" priority="443" operator="equal">
      <formula>"Done"</formula>
    </cfRule>
    <cfRule type="cellIs" dxfId="318" priority="444" operator="equal">
      <formula>"Advanced Standing"</formula>
    </cfRule>
    <cfRule type="cellIs" dxfId="317" priority="445" operator="equal">
      <formula>"Select from handbook"</formula>
    </cfRule>
    <cfRule type="cellIs" dxfId="316" priority="446" operator="equal">
      <formula>"Unit"</formula>
    </cfRule>
    <cfRule type="cellIs" dxfId="315" priority="447" operator="equal">
      <formula>0</formula>
    </cfRule>
    <cfRule type="containsErrors" dxfId="314" priority="448">
      <formula>ISERROR(J15)</formula>
    </cfRule>
  </conditionalFormatting>
  <conditionalFormatting sqref="V15:BB15">
    <cfRule type="cellIs" dxfId="313" priority="437" operator="equal">
      <formula>"Done"</formula>
    </cfRule>
    <cfRule type="cellIs" dxfId="312" priority="438" operator="equal">
      <formula>"Advanced Standing"</formula>
    </cfRule>
    <cfRule type="cellIs" dxfId="311" priority="439" operator="equal">
      <formula>"Select from handbook"</formula>
    </cfRule>
    <cfRule type="cellIs" dxfId="310" priority="440" operator="equal">
      <formula>"Unit"</formula>
    </cfRule>
    <cfRule type="cellIs" dxfId="309" priority="441" operator="equal">
      <formula>0</formula>
    </cfRule>
    <cfRule type="containsErrors" dxfId="308" priority="442">
      <formula>ISERROR(V15)</formula>
    </cfRule>
  </conditionalFormatting>
  <conditionalFormatting sqref="V15:BB15">
    <cfRule type="cellIs" dxfId="307" priority="431" operator="equal">
      <formula>"Done"</formula>
    </cfRule>
    <cfRule type="cellIs" dxfId="306" priority="432" operator="equal">
      <formula>"Advanced Standing"</formula>
    </cfRule>
    <cfRule type="cellIs" dxfId="305" priority="433" operator="equal">
      <formula>"Select from handbook"</formula>
    </cfRule>
    <cfRule type="cellIs" dxfId="304" priority="434" operator="equal">
      <formula>"Unit"</formula>
    </cfRule>
    <cfRule type="cellIs" dxfId="303" priority="435" operator="equal">
      <formula>0</formula>
    </cfRule>
    <cfRule type="containsErrors" dxfId="302" priority="436">
      <formula>ISERROR(V15)</formula>
    </cfRule>
  </conditionalFormatting>
  <conditionalFormatting sqref="C15:D15">
    <cfRule type="cellIs" dxfId="301" priority="429" operator="equal">
      <formula>0</formula>
    </cfRule>
  </conditionalFormatting>
  <conditionalFormatting sqref="A15">
    <cfRule type="cellIs" dxfId="300" priority="430" operator="equal">
      <formula>0</formula>
    </cfRule>
  </conditionalFormatting>
  <conditionalFormatting sqref="B15">
    <cfRule type="cellIs" dxfId="299" priority="428" operator="equal">
      <formula>0</formula>
    </cfRule>
  </conditionalFormatting>
  <conditionalFormatting sqref="E15">
    <cfRule type="cellIs" dxfId="298" priority="427" operator="equal">
      <formula>0</formula>
    </cfRule>
  </conditionalFormatting>
  <conditionalFormatting sqref="C15:D15">
    <cfRule type="containsErrors" dxfId="297" priority="426">
      <formula>ISERROR(C15)</formula>
    </cfRule>
  </conditionalFormatting>
  <conditionalFormatting sqref="A15:E15">
    <cfRule type="containsErrors" dxfId="296" priority="425">
      <formula>ISERROR(A15)</formula>
    </cfRule>
  </conditionalFormatting>
  <conditionalFormatting sqref="H21:U21">
    <cfRule type="cellIs" dxfId="295" priority="411" operator="equal">
      <formula>"Done"</formula>
    </cfRule>
    <cfRule type="cellIs" dxfId="294" priority="412" operator="equal">
      <formula>"Advanced Standing"</formula>
    </cfRule>
    <cfRule type="cellIs" dxfId="293" priority="413" operator="equal">
      <formula>"Select from handbook"</formula>
    </cfRule>
    <cfRule type="cellIs" dxfId="292" priority="414" operator="equal">
      <formula>"Unit"</formula>
    </cfRule>
    <cfRule type="cellIs" dxfId="291" priority="415" operator="equal">
      <formula>0</formula>
    </cfRule>
    <cfRule type="containsErrors" dxfId="290" priority="416">
      <formula>ISERROR(H21)</formula>
    </cfRule>
  </conditionalFormatting>
  <conditionalFormatting sqref="J21:U21">
    <cfRule type="cellIs" dxfId="289" priority="399" operator="equal">
      <formula>"Done"</formula>
    </cfRule>
    <cfRule type="cellIs" dxfId="288" priority="400" operator="equal">
      <formula>"Advanced Standing"</formula>
    </cfRule>
    <cfRule type="cellIs" dxfId="287" priority="401" operator="equal">
      <formula>"Select from handbook"</formula>
    </cfRule>
    <cfRule type="cellIs" dxfId="286" priority="402" operator="equal">
      <formula>"Unit"</formula>
    </cfRule>
    <cfRule type="cellIs" dxfId="285" priority="403" operator="equal">
      <formula>0</formula>
    </cfRule>
    <cfRule type="containsErrors" dxfId="284" priority="404">
      <formula>ISERROR(J21)</formula>
    </cfRule>
  </conditionalFormatting>
  <conditionalFormatting sqref="V21:BB21">
    <cfRule type="cellIs" dxfId="283" priority="393" operator="equal">
      <formula>"Done"</formula>
    </cfRule>
    <cfRule type="cellIs" dxfId="282" priority="394" operator="equal">
      <formula>"Advanced Standing"</formula>
    </cfRule>
    <cfRule type="cellIs" dxfId="281" priority="395" operator="equal">
      <formula>"Select from handbook"</formula>
    </cfRule>
    <cfRule type="cellIs" dxfId="280" priority="396" operator="equal">
      <formula>"Unit"</formula>
    </cfRule>
    <cfRule type="cellIs" dxfId="279" priority="397" operator="equal">
      <formula>0</formula>
    </cfRule>
    <cfRule type="containsErrors" dxfId="278" priority="398">
      <formula>ISERROR(V21)</formula>
    </cfRule>
  </conditionalFormatting>
  <conditionalFormatting sqref="V21:BB21">
    <cfRule type="cellIs" dxfId="277" priority="387" operator="equal">
      <formula>"Done"</formula>
    </cfRule>
    <cfRule type="cellIs" dxfId="276" priority="388" operator="equal">
      <formula>"Advanced Standing"</formula>
    </cfRule>
    <cfRule type="cellIs" dxfId="275" priority="389" operator="equal">
      <formula>"Select from handbook"</formula>
    </cfRule>
    <cfRule type="cellIs" dxfId="274" priority="390" operator="equal">
      <formula>"Unit"</formula>
    </cfRule>
    <cfRule type="cellIs" dxfId="273" priority="391" operator="equal">
      <formula>0</formula>
    </cfRule>
    <cfRule type="containsErrors" dxfId="272" priority="392">
      <formula>ISERROR(V21)</formula>
    </cfRule>
  </conditionalFormatting>
  <conditionalFormatting sqref="C21:D21">
    <cfRule type="cellIs" dxfId="271" priority="385" operator="equal">
      <formula>0</formula>
    </cfRule>
  </conditionalFormatting>
  <conditionalFormatting sqref="A21">
    <cfRule type="cellIs" dxfId="270" priority="386" operator="equal">
      <formula>0</formula>
    </cfRule>
  </conditionalFormatting>
  <conditionalFormatting sqref="B21">
    <cfRule type="cellIs" dxfId="269" priority="384" operator="equal">
      <formula>0</formula>
    </cfRule>
  </conditionalFormatting>
  <conditionalFormatting sqref="E21">
    <cfRule type="cellIs" dxfId="268" priority="383" operator="equal">
      <formula>0</formula>
    </cfRule>
  </conditionalFormatting>
  <conditionalFormatting sqref="C21:D21">
    <cfRule type="containsErrors" dxfId="267" priority="382">
      <formula>ISERROR(C21)</formula>
    </cfRule>
  </conditionalFormatting>
  <conditionalFormatting sqref="A21:E21">
    <cfRule type="containsErrors" dxfId="266" priority="381">
      <formula>ISERROR(A21)</formula>
    </cfRule>
  </conditionalFormatting>
  <conditionalFormatting sqref="H24:U24">
    <cfRule type="cellIs" dxfId="265" priority="375" operator="equal">
      <formula>"Done"</formula>
    </cfRule>
    <cfRule type="cellIs" dxfId="264" priority="376" operator="equal">
      <formula>"Advanced Standing"</formula>
    </cfRule>
    <cfRule type="cellIs" dxfId="263" priority="377" operator="equal">
      <formula>"Select from handbook"</formula>
    </cfRule>
    <cfRule type="cellIs" dxfId="262" priority="378" operator="equal">
      <formula>"Unit"</formula>
    </cfRule>
    <cfRule type="cellIs" dxfId="261" priority="379" operator="equal">
      <formula>0</formula>
    </cfRule>
    <cfRule type="containsErrors" dxfId="260" priority="380">
      <formula>ISERROR(H24)</formula>
    </cfRule>
  </conditionalFormatting>
  <conditionalFormatting sqref="J24:U24">
    <cfRule type="cellIs" dxfId="259" priority="363" operator="equal">
      <formula>"Done"</formula>
    </cfRule>
    <cfRule type="cellIs" dxfId="258" priority="364" operator="equal">
      <formula>"Advanced Standing"</formula>
    </cfRule>
    <cfRule type="cellIs" dxfId="257" priority="365" operator="equal">
      <formula>"Select from handbook"</formula>
    </cfRule>
    <cfRule type="cellIs" dxfId="256" priority="366" operator="equal">
      <formula>"Unit"</formula>
    </cfRule>
    <cfRule type="cellIs" dxfId="255" priority="367" operator="equal">
      <formula>0</formula>
    </cfRule>
    <cfRule type="containsErrors" dxfId="254" priority="368">
      <formula>ISERROR(J24)</formula>
    </cfRule>
  </conditionalFormatting>
  <conditionalFormatting sqref="V24:BB24">
    <cfRule type="cellIs" dxfId="253" priority="357" operator="equal">
      <formula>"Done"</formula>
    </cfRule>
    <cfRule type="cellIs" dxfId="252" priority="358" operator="equal">
      <formula>"Advanced Standing"</formula>
    </cfRule>
    <cfRule type="cellIs" dxfId="251" priority="359" operator="equal">
      <formula>"Select from handbook"</formula>
    </cfRule>
    <cfRule type="cellIs" dxfId="250" priority="360" operator="equal">
      <formula>"Unit"</formula>
    </cfRule>
    <cfRule type="cellIs" dxfId="249" priority="361" operator="equal">
      <formula>0</formula>
    </cfRule>
    <cfRule type="containsErrors" dxfId="248" priority="362">
      <formula>ISERROR(V24)</formula>
    </cfRule>
  </conditionalFormatting>
  <conditionalFormatting sqref="V24:BB24">
    <cfRule type="cellIs" dxfId="247" priority="351" operator="equal">
      <formula>"Done"</formula>
    </cfRule>
    <cfRule type="cellIs" dxfId="246" priority="352" operator="equal">
      <formula>"Advanced Standing"</formula>
    </cfRule>
    <cfRule type="cellIs" dxfId="245" priority="353" operator="equal">
      <formula>"Select from handbook"</formula>
    </cfRule>
    <cfRule type="cellIs" dxfId="244" priority="354" operator="equal">
      <formula>"Unit"</formula>
    </cfRule>
    <cfRule type="cellIs" dxfId="243" priority="355" operator="equal">
      <formula>0</formula>
    </cfRule>
    <cfRule type="containsErrors" dxfId="242" priority="356">
      <formula>ISERROR(V24)</formula>
    </cfRule>
  </conditionalFormatting>
  <conditionalFormatting sqref="C24:D24">
    <cfRule type="cellIs" dxfId="241" priority="349" operator="equal">
      <formula>0</formula>
    </cfRule>
  </conditionalFormatting>
  <conditionalFormatting sqref="A24">
    <cfRule type="cellIs" dxfId="240" priority="350" operator="equal">
      <formula>0</formula>
    </cfRule>
  </conditionalFormatting>
  <conditionalFormatting sqref="B24">
    <cfRule type="cellIs" dxfId="239" priority="348" operator="equal">
      <formula>0</formula>
    </cfRule>
  </conditionalFormatting>
  <conditionalFormatting sqref="E24">
    <cfRule type="cellIs" dxfId="238" priority="347" operator="equal">
      <formula>0</formula>
    </cfRule>
  </conditionalFormatting>
  <conditionalFormatting sqref="C24:D24">
    <cfRule type="containsErrors" dxfId="237" priority="346">
      <formula>ISERROR(C24)</formula>
    </cfRule>
  </conditionalFormatting>
  <conditionalFormatting sqref="A24:E24">
    <cfRule type="containsErrors" dxfId="236" priority="345">
      <formula>ISERROR(A24)</formula>
    </cfRule>
  </conditionalFormatting>
  <conditionalFormatting sqref="H27:U27">
    <cfRule type="cellIs" dxfId="235" priority="339" operator="equal">
      <formula>"Done"</formula>
    </cfRule>
    <cfRule type="cellIs" dxfId="234" priority="340" operator="equal">
      <formula>"Advanced Standing"</formula>
    </cfRule>
    <cfRule type="cellIs" dxfId="233" priority="341" operator="equal">
      <formula>"Select from handbook"</formula>
    </cfRule>
    <cfRule type="cellIs" dxfId="232" priority="342" operator="equal">
      <formula>"Unit"</formula>
    </cfRule>
    <cfRule type="cellIs" dxfId="231" priority="343" operator="equal">
      <formula>0</formula>
    </cfRule>
    <cfRule type="containsErrors" dxfId="230" priority="344">
      <formula>ISERROR(H27)</formula>
    </cfRule>
  </conditionalFormatting>
  <conditionalFormatting sqref="J27:U27">
    <cfRule type="cellIs" dxfId="229" priority="327" operator="equal">
      <formula>"Done"</formula>
    </cfRule>
    <cfRule type="cellIs" dxfId="228" priority="328" operator="equal">
      <formula>"Advanced Standing"</formula>
    </cfRule>
    <cfRule type="cellIs" dxfId="227" priority="329" operator="equal">
      <formula>"Select from handbook"</formula>
    </cfRule>
    <cfRule type="cellIs" dxfId="226" priority="330" operator="equal">
      <formula>"Unit"</formula>
    </cfRule>
    <cfRule type="cellIs" dxfId="225" priority="331" operator="equal">
      <formula>0</formula>
    </cfRule>
    <cfRule type="containsErrors" dxfId="224" priority="332">
      <formula>ISERROR(J27)</formula>
    </cfRule>
  </conditionalFormatting>
  <conditionalFormatting sqref="V27:BB27">
    <cfRule type="cellIs" dxfId="223" priority="321" operator="equal">
      <formula>"Done"</formula>
    </cfRule>
    <cfRule type="cellIs" dxfId="222" priority="322" operator="equal">
      <formula>"Advanced Standing"</formula>
    </cfRule>
    <cfRule type="cellIs" dxfId="221" priority="323" operator="equal">
      <formula>"Select from handbook"</formula>
    </cfRule>
    <cfRule type="cellIs" dxfId="220" priority="324" operator="equal">
      <formula>"Unit"</formula>
    </cfRule>
    <cfRule type="cellIs" dxfId="219" priority="325" operator="equal">
      <formula>0</formula>
    </cfRule>
    <cfRule type="containsErrors" dxfId="218" priority="326">
      <formula>ISERROR(V27)</formula>
    </cfRule>
  </conditionalFormatting>
  <conditionalFormatting sqref="V27:BB27">
    <cfRule type="cellIs" dxfId="217" priority="315" operator="equal">
      <formula>"Done"</formula>
    </cfRule>
    <cfRule type="cellIs" dxfId="216" priority="316" operator="equal">
      <formula>"Advanced Standing"</formula>
    </cfRule>
    <cfRule type="cellIs" dxfId="215" priority="317" operator="equal">
      <formula>"Select from handbook"</formula>
    </cfRule>
    <cfRule type="cellIs" dxfId="214" priority="318" operator="equal">
      <formula>"Unit"</formula>
    </cfRule>
    <cfRule type="cellIs" dxfId="213" priority="319" operator="equal">
      <formula>0</formula>
    </cfRule>
    <cfRule type="containsErrors" dxfId="212" priority="320">
      <formula>ISERROR(V27)</formula>
    </cfRule>
  </conditionalFormatting>
  <conditionalFormatting sqref="C27:D27">
    <cfRule type="cellIs" dxfId="211" priority="313" operator="equal">
      <formula>0</formula>
    </cfRule>
  </conditionalFormatting>
  <conditionalFormatting sqref="A27">
    <cfRule type="cellIs" dxfId="210" priority="314" operator="equal">
      <formula>0</formula>
    </cfRule>
  </conditionalFormatting>
  <conditionalFormatting sqref="B27">
    <cfRule type="cellIs" dxfId="209" priority="312" operator="equal">
      <formula>0</formula>
    </cfRule>
  </conditionalFormatting>
  <conditionalFormatting sqref="E27">
    <cfRule type="cellIs" dxfId="208" priority="311" operator="equal">
      <formula>0</formula>
    </cfRule>
  </conditionalFormatting>
  <conditionalFormatting sqref="C27:D27">
    <cfRule type="containsErrors" dxfId="207" priority="310">
      <formula>ISERROR(C27)</formula>
    </cfRule>
  </conditionalFormatting>
  <conditionalFormatting sqref="A27:E27">
    <cfRule type="containsErrors" dxfId="206" priority="309">
      <formula>ISERROR(A27)</formula>
    </cfRule>
  </conditionalFormatting>
  <conditionalFormatting sqref="H33:U33">
    <cfRule type="cellIs" dxfId="205" priority="277" operator="equal">
      <formula>"Done"</formula>
    </cfRule>
    <cfRule type="cellIs" dxfId="204" priority="278" operator="equal">
      <formula>"Advanced Standing"</formula>
    </cfRule>
    <cfRule type="cellIs" dxfId="203" priority="279" operator="equal">
      <formula>"Select from handbook"</formula>
    </cfRule>
    <cfRule type="cellIs" dxfId="202" priority="280" operator="equal">
      <formula>"Unit"</formula>
    </cfRule>
    <cfRule type="cellIs" dxfId="201" priority="281" operator="equal">
      <formula>0</formula>
    </cfRule>
    <cfRule type="containsErrors" dxfId="200" priority="282">
      <formula>ISERROR(H33)</formula>
    </cfRule>
  </conditionalFormatting>
  <conditionalFormatting sqref="J33:U33">
    <cfRule type="cellIs" dxfId="199" priority="271" operator="equal">
      <formula>"Done"</formula>
    </cfRule>
    <cfRule type="cellIs" dxfId="198" priority="272" operator="equal">
      <formula>"Advanced Standing"</formula>
    </cfRule>
    <cfRule type="cellIs" dxfId="197" priority="273" operator="equal">
      <formula>"Select from handbook"</formula>
    </cfRule>
    <cfRule type="cellIs" dxfId="196" priority="274" operator="equal">
      <formula>"Unit"</formula>
    </cfRule>
    <cfRule type="cellIs" dxfId="195" priority="275" operator="equal">
      <formula>0</formula>
    </cfRule>
    <cfRule type="containsErrors" dxfId="194" priority="276">
      <formula>ISERROR(J33)</formula>
    </cfRule>
  </conditionalFormatting>
  <conditionalFormatting sqref="V33:BB33">
    <cfRule type="cellIs" dxfId="193" priority="265" operator="equal">
      <formula>"Done"</formula>
    </cfRule>
    <cfRule type="cellIs" dxfId="192" priority="266" operator="equal">
      <formula>"Advanced Standing"</formula>
    </cfRule>
    <cfRule type="cellIs" dxfId="191" priority="267" operator="equal">
      <formula>"Select from handbook"</formula>
    </cfRule>
    <cfRule type="cellIs" dxfId="190" priority="268" operator="equal">
      <formula>"Unit"</formula>
    </cfRule>
    <cfRule type="cellIs" dxfId="189" priority="269" operator="equal">
      <formula>0</formula>
    </cfRule>
    <cfRule type="containsErrors" dxfId="188" priority="270">
      <formula>ISERROR(V33)</formula>
    </cfRule>
  </conditionalFormatting>
  <conditionalFormatting sqref="V33:BB33">
    <cfRule type="cellIs" dxfId="187" priority="259" operator="equal">
      <formula>"Done"</formula>
    </cfRule>
    <cfRule type="cellIs" dxfId="186" priority="260" operator="equal">
      <formula>"Advanced Standing"</formula>
    </cfRule>
    <cfRule type="cellIs" dxfId="185" priority="261" operator="equal">
      <formula>"Select from handbook"</formula>
    </cfRule>
    <cfRule type="cellIs" dxfId="184" priority="262" operator="equal">
      <formula>"Unit"</formula>
    </cfRule>
    <cfRule type="cellIs" dxfId="183" priority="263" operator="equal">
      <formula>0</formula>
    </cfRule>
    <cfRule type="containsErrors" dxfId="182" priority="264">
      <formula>ISERROR(V33)</formula>
    </cfRule>
  </conditionalFormatting>
  <conditionalFormatting sqref="C33:D33">
    <cfRule type="cellIs" dxfId="181" priority="257" operator="equal">
      <formula>0</formula>
    </cfRule>
  </conditionalFormatting>
  <conditionalFormatting sqref="A33">
    <cfRule type="cellIs" dxfId="180" priority="258" operator="equal">
      <formula>0</formula>
    </cfRule>
  </conditionalFormatting>
  <conditionalFormatting sqref="B33">
    <cfRule type="cellIs" dxfId="179" priority="256" operator="equal">
      <formula>0</formula>
    </cfRule>
  </conditionalFormatting>
  <conditionalFormatting sqref="E33">
    <cfRule type="cellIs" dxfId="178" priority="255" operator="equal">
      <formula>0</formula>
    </cfRule>
  </conditionalFormatting>
  <conditionalFormatting sqref="C33:D33">
    <cfRule type="containsErrors" dxfId="177" priority="254">
      <formula>ISERROR(C33)</formula>
    </cfRule>
  </conditionalFormatting>
  <conditionalFormatting sqref="A33:E33">
    <cfRule type="containsErrors" dxfId="176" priority="253">
      <formula>ISERROR(A33)</formula>
    </cfRule>
  </conditionalFormatting>
  <conditionalFormatting sqref="H36:U36">
    <cfRule type="cellIs" dxfId="175" priority="241" operator="equal">
      <formula>"Done"</formula>
    </cfRule>
    <cfRule type="cellIs" dxfId="174" priority="242" operator="equal">
      <formula>"Advanced Standing"</formula>
    </cfRule>
    <cfRule type="cellIs" dxfId="173" priority="243" operator="equal">
      <formula>"Select from handbook"</formula>
    </cfRule>
    <cfRule type="cellIs" dxfId="172" priority="244" operator="equal">
      <formula>"Unit"</formula>
    </cfRule>
    <cfRule type="cellIs" dxfId="171" priority="245" operator="equal">
      <formula>0</formula>
    </cfRule>
    <cfRule type="containsErrors" dxfId="170" priority="246">
      <formula>ISERROR(H36)</formula>
    </cfRule>
  </conditionalFormatting>
  <conditionalFormatting sqref="J36:U36">
    <cfRule type="cellIs" dxfId="169" priority="235" operator="equal">
      <formula>"Done"</formula>
    </cfRule>
    <cfRule type="cellIs" dxfId="168" priority="236" operator="equal">
      <formula>"Advanced Standing"</formula>
    </cfRule>
    <cfRule type="cellIs" dxfId="167" priority="237" operator="equal">
      <formula>"Select from handbook"</formula>
    </cfRule>
    <cfRule type="cellIs" dxfId="166" priority="238" operator="equal">
      <formula>"Unit"</formula>
    </cfRule>
    <cfRule type="cellIs" dxfId="165" priority="239" operator="equal">
      <formula>0</formula>
    </cfRule>
    <cfRule type="containsErrors" dxfId="164" priority="240">
      <formula>ISERROR(J36)</formula>
    </cfRule>
  </conditionalFormatting>
  <conditionalFormatting sqref="V36:BB36">
    <cfRule type="cellIs" dxfId="163" priority="229" operator="equal">
      <formula>"Done"</formula>
    </cfRule>
    <cfRule type="cellIs" dxfId="162" priority="230" operator="equal">
      <formula>"Advanced Standing"</formula>
    </cfRule>
    <cfRule type="cellIs" dxfId="161" priority="231" operator="equal">
      <formula>"Select from handbook"</formula>
    </cfRule>
    <cfRule type="cellIs" dxfId="160" priority="232" operator="equal">
      <formula>"Unit"</formula>
    </cfRule>
    <cfRule type="cellIs" dxfId="159" priority="233" operator="equal">
      <formula>0</formula>
    </cfRule>
    <cfRule type="containsErrors" dxfId="158" priority="234">
      <formula>ISERROR(V36)</formula>
    </cfRule>
  </conditionalFormatting>
  <conditionalFormatting sqref="V36:BB36">
    <cfRule type="cellIs" dxfId="157" priority="223" operator="equal">
      <formula>"Done"</formula>
    </cfRule>
    <cfRule type="cellIs" dxfId="156" priority="224" operator="equal">
      <formula>"Advanced Standing"</formula>
    </cfRule>
    <cfRule type="cellIs" dxfId="155" priority="225" operator="equal">
      <formula>"Select from handbook"</formula>
    </cfRule>
    <cfRule type="cellIs" dxfId="154" priority="226" operator="equal">
      <formula>"Unit"</formula>
    </cfRule>
    <cfRule type="cellIs" dxfId="153" priority="227" operator="equal">
      <formula>0</formula>
    </cfRule>
    <cfRule type="containsErrors" dxfId="152" priority="228">
      <formula>ISERROR(V36)</formula>
    </cfRule>
  </conditionalFormatting>
  <conditionalFormatting sqref="C36:D36">
    <cfRule type="cellIs" dxfId="151" priority="221" operator="equal">
      <formula>0</formula>
    </cfRule>
  </conditionalFormatting>
  <conditionalFormatting sqref="A36">
    <cfRule type="cellIs" dxfId="150" priority="222" operator="equal">
      <formula>0</formula>
    </cfRule>
  </conditionalFormatting>
  <conditionalFormatting sqref="B36">
    <cfRule type="cellIs" dxfId="149" priority="220" operator="equal">
      <formula>0</formula>
    </cfRule>
  </conditionalFormatting>
  <conditionalFormatting sqref="E36">
    <cfRule type="cellIs" dxfId="148" priority="219" operator="equal">
      <formula>0</formula>
    </cfRule>
  </conditionalFormatting>
  <conditionalFormatting sqref="C36:D36">
    <cfRule type="containsErrors" dxfId="147" priority="218">
      <formula>ISERROR(C36)</formula>
    </cfRule>
  </conditionalFormatting>
  <conditionalFormatting sqref="A36:E36">
    <cfRule type="containsErrors" dxfId="146" priority="217">
      <formula>ISERROR(A36)</formula>
    </cfRule>
  </conditionalFormatting>
  <conditionalFormatting sqref="H39:U39">
    <cfRule type="cellIs" dxfId="145" priority="205" operator="equal">
      <formula>"Done"</formula>
    </cfRule>
    <cfRule type="cellIs" dxfId="144" priority="206" operator="equal">
      <formula>"Advanced Standing"</formula>
    </cfRule>
    <cfRule type="cellIs" dxfId="143" priority="207" operator="equal">
      <formula>"Select from handbook"</formula>
    </cfRule>
    <cfRule type="cellIs" dxfId="142" priority="208" operator="equal">
      <formula>"Unit"</formula>
    </cfRule>
    <cfRule type="cellIs" dxfId="141" priority="209" operator="equal">
      <formula>0</formula>
    </cfRule>
    <cfRule type="containsErrors" dxfId="140" priority="210">
      <formula>ISERROR(H39)</formula>
    </cfRule>
  </conditionalFormatting>
  <conditionalFormatting sqref="J39:U39">
    <cfRule type="cellIs" dxfId="139" priority="199" operator="equal">
      <formula>"Done"</formula>
    </cfRule>
    <cfRule type="cellIs" dxfId="138" priority="200" operator="equal">
      <formula>"Advanced Standing"</formula>
    </cfRule>
    <cfRule type="cellIs" dxfId="137" priority="201" operator="equal">
      <formula>"Select from handbook"</formula>
    </cfRule>
    <cfRule type="cellIs" dxfId="136" priority="202" operator="equal">
      <formula>"Unit"</formula>
    </cfRule>
    <cfRule type="cellIs" dxfId="135" priority="203" operator="equal">
      <formula>0</formula>
    </cfRule>
    <cfRule type="containsErrors" dxfId="134" priority="204">
      <formula>ISERROR(J39)</formula>
    </cfRule>
  </conditionalFormatting>
  <conditionalFormatting sqref="V39:BB39">
    <cfRule type="cellIs" dxfId="133" priority="193" operator="equal">
      <formula>"Done"</formula>
    </cfRule>
    <cfRule type="cellIs" dxfId="132" priority="194" operator="equal">
      <formula>"Advanced Standing"</formula>
    </cfRule>
    <cfRule type="cellIs" dxfId="131" priority="195" operator="equal">
      <formula>"Select from handbook"</formula>
    </cfRule>
    <cfRule type="cellIs" dxfId="130" priority="196" operator="equal">
      <formula>"Unit"</formula>
    </cfRule>
    <cfRule type="cellIs" dxfId="129" priority="197" operator="equal">
      <formula>0</formula>
    </cfRule>
    <cfRule type="containsErrors" dxfId="128" priority="198">
      <formula>ISERROR(V39)</formula>
    </cfRule>
  </conditionalFormatting>
  <conditionalFormatting sqref="V39:BB39">
    <cfRule type="cellIs" dxfId="127" priority="187" operator="equal">
      <formula>"Done"</formula>
    </cfRule>
    <cfRule type="cellIs" dxfId="126" priority="188" operator="equal">
      <formula>"Advanced Standing"</formula>
    </cfRule>
    <cfRule type="cellIs" dxfId="125" priority="189" operator="equal">
      <formula>"Select from handbook"</formula>
    </cfRule>
    <cfRule type="cellIs" dxfId="124" priority="190" operator="equal">
      <formula>"Unit"</formula>
    </cfRule>
    <cfRule type="cellIs" dxfId="123" priority="191" operator="equal">
      <formula>0</formula>
    </cfRule>
    <cfRule type="containsErrors" dxfId="122" priority="192">
      <formula>ISERROR(V39)</formula>
    </cfRule>
  </conditionalFormatting>
  <conditionalFormatting sqref="C39:D39">
    <cfRule type="cellIs" dxfId="121" priority="185" operator="equal">
      <formula>0</formula>
    </cfRule>
  </conditionalFormatting>
  <conditionalFormatting sqref="A39">
    <cfRule type="cellIs" dxfId="120" priority="186" operator="equal">
      <formula>0</formula>
    </cfRule>
  </conditionalFormatting>
  <conditionalFormatting sqref="B39">
    <cfRule type="cellIs" dxfId="119" priority="184" operator="equal">
      <formula>0</formula>
    </cfRule>
  </conditionalFormatting>
  <conditionalFormatting sqref="E39">
    <cfRule type="cellIs" dxfId="118" priority="183" operator="equal">
      <formula>0</formula>
    </cfRule>
  </conditionalFormatting>
  <conditionalFormatting sqref="C39:D39">
    <cfRule type="containsErrors" dxfId="117" priority="182">
      <formula>ISERROR(C39)</formula>
    </cfRule>
  </conditionalFormatting>
  <conditionalFormatting sqref="A39:E39">
    <cfRule type="containsErrors" dxfId="116" priority="181">
      <formula>ISERROR(A39)</formula>
    </cfRule>
  </conditionalFormatting>
  <conditionalFormatting sqref="H45:U45">
    <cfRule type="cellIs" dxfId="115" priority="143" operator="equal">
      <formula>"Done"</formula>
    </cfRule>
    <cfRule type="cellIs" dxfId="114" priority="144" operator="equal">
      <formula>"Advanced Standing"</formula>
    </cfRule>
    <cfRule type="cellIs" dxfId="113" priority="145" operator="equal">
      <formula>"Select from handbook"</formula>
    </cfRule>
    <cfRule type="cellIs" dxfId="112" priority="146" operator="equal">
      <formula>"Unit"</formula>
    </cfRule>
    <cfRule type="cellIs" dxfId="111" priority="147" operator="equal">
      <formula>0</formula>
    </cfRule>
    <cfRule type="containsErrors" dxfId="110" priority="148">
      <formula>ISERROR(H45)</formula>
    </cfRule>
  </conditionalFormatting>
  <conditionalFormatting sqref="J45:U45">
    <cfRule type="cellIs" dxfId="109" priority="137" operator="equal">
      <formula>"Done"</formula>
    </cfRule>
    <cfRule type="cellIs" dxfId="108" priority="138" operator="equal">
      <formula>"Advanced Standing"</formula>
    </cfRule>
    <cfRule type="cellIs" dxfId="107" priority="139" operator="equal">
      <formula>"Select from handbook"</formula>
    </cfRule>
    <cfRule type="cellIs" dxfId="106" priority="140" operator="equal">
      <formula>"Unit"</formula>
    </cfRule>
    <cfRule type="cellIs" dxfId="105" priority="141" operator="equal">
      <formula>0</formula>
    </cfRule>
    <cfRule type="containsErrors" dxfId="104" priority="142">
      <formula>ISERROR(J45)</formula>
    </cfRule>
  </conditionalFormatting>
  <conditionalFormatting sqref="V45:BB45">
    <cfRule type="cellIs" dxfId="103" priority="131" operator="equal">
      <formula>"Done"</formula>
    </cfRule>
    <cfRule type="cellIs" dxfId="102" priority="132" operator="equal">
      <formula>"Advanced Standing"</formula>
    </cfRule>
    <cfRule type="cellIs" dxfId="101" priority="133" operator="equal">
      <formula>"Select from handbook"</formula>
    </cfRule>
    <cfRule type="cellIs" dxfId="100" priority="134" operator="equal">
      <formula>"Unit"</formula>
    </cfRule>
    <cfRule type="cellIs" dxfId="99" priority="135" operator="equal">
      <formula>0</formula>
    </cfRule>
    <cfRule type="containsErrors" dxfId="98" priority="136">
      <formula>ISERROR(V45)</formula>
    </cfRule>
  </conditionalFormatting>
  <conditionalFormatting sqref="V45:BB45">
    <cfRule type="cellIs" dxfId="97" priority="125" operator="equal">
      <formula>"Done"</formula>
    </cfRule>
    <cfRule type="cellIs" dxfId="96" priority="126" operator="equal">
      <formula>"Advanced Standing"</formula>
    </cfRule>
    <cfRule type="cellIs" dxfId="95" priority="127" operator="equal">
      <formula>"Select from handbook"</formula>
    </cfRule>
    <cfRule type="cellIs" dxfId="94" priority="128" operator="equal">
      <formula>"Unit"</formula>
    </cfRule>
    <cfRule type="cellIs" dxfId="93" priority="129" operator="equal">
      <formula>0</formula>
    </cfRule>
    <cfRule type="containsErrors" dxfId="92" priority="130">
      <formula>ISERROR(V45)</formula>
    </cfRule>
  </conditionalFormatting>
  <conditionalFormatting sqref="C45:D45">
    <cfRule type="cellIs" dxfId="91" priority="123" operator="equal">
      <formula>0</formula>
    </cfRule>
  </conditionalFormatting>
  <conditionalFormatting sqref="A45">
    <cfRule type="cellIs" dxfId="90" priority="124" operator="equal">
      <formula>0</formula>
    </cfRule>
  </conditionalFormatting>
  <conditionalFormatting sqref="B45">
    <cfRule type="cellIs" dxfId="89" priority="122" operator="equal">
      <formula>0</formula>
    </cfRule>
  </conditionalFormatting>
  <conditionalFormatting sqref="E45">
    <cfRule type="cellIs" dxfId="88" priority="121" operator="equal">
      <formula>0</formula>
    </cfRule>
  </conditionalFormatting>
  <conditionalFormatting sqref="C45:D45">
    <cfRule type="containsErrors" dxfId="87" priority="120">
      <formula>ISERROR(C45)</formula>
    </cfRule>
  </conditionalFormatting>
  <conditionalFormatting sqref="A45:E45">
    <cfRule type="containsErrors" dxfId="86" priority="119">
      <formula>ISERROR(A45)</formula>
    </cfRule>
  </conditionalFormatting>
  <conditionalFormatting sqref="H48:U48">
    <cfRule type="cellIs" dxfId="85" priority="107" operator="equal">
      <formula>"Done"</formula>
    </cfRule>
    <cfRule type="cellIs" dxfId="84" priority="108" operator="equal">
      <formula>"Advanced Standing"</formula>
    </cfRule>
    <cfRule type="cellIs" dxfId="83" priority="109" operator="equal">
      <formula>"Select from handbook"</formula>
    </cfRule>
    <cfRule type="cellIs" dxfId="82" priority="110" operator="equal">
      <formula>"Unit"</formula>
    </cfRule>
    <cfRule type="cellIs" dxfId="81" priority="111" operator="equal">
      <formula>0</formula>
    </cfRule>
    <cfRule type="containsErrors" dxfId="80" priority="112">
      <formula>ISERROR(H48)</formula>
    </cfRule>
  </conditionalFormatting>
  <conditionalFormatting sqref="J48:U48">
    <cfRule type="cellIs" dxfId="79" priority="101" operator="equal">
      <formula>"Done"</formula>
    </cfRule>
    <cfRule type="cellIs" dxfId="78" priority="102" operator="equal">
      <formula>"Advanced Standing"</formula>
    </cfRule>
    <cfRule type="cellIs" dxfId="77" priority="103" operator="equal">
      <formula>"Select from handbook"</formula>
    </cfRule>
    <cfRule type="cellIs" dxfId="76" priority="104" operator="equal">
      <formula>"Unit"</formula>
    </cfRule>
    <cfRule type="cellIs" dxfId="75" priority="105" operator="equal">
      <formula>0</formula>
    </cfRule>
    <cfRule type="containsErrors" dxfId="74" priority="106">
      <formula>ISERROR(J48)</formula>
    </cfRule>
  </conditionalFormatting>
  <conditionalFormatting sqref="V48:BB48">
    <cfRule type="cellIs" dxfId="73" priority="95" operator="equal">
      <formula>"Done"</formula>
    </cfRule>
    <cfRule type="cellIs" dxfId="72" priority="96" operator="equal">
      <formula>"Advanced Standing"</formula>
    </cfRule>
    <cfRule type="cellIs" dxfId="71" priority="97" operator="equal">
      <formula>"Select from handbook"</formula>
    </cfRule>
    <cfRule type="cellIs" dxfId="70" priority="98" operator="equal">
      <formula>"Unit"</formula>
    </cfRule>
    <cfRule type="cellIs" dxfId="69" priority="99" operator="equal">
      <formula>0</formula>
    </cfRule>
    <cfRule type="containsErrors" dxfId="68" priority="100">
      <formula>ISERROR(V48)</formula>
    </cfRule>
  </conditionalFormatting>
  <conditionalFormatting sqref="V48:BB48">
    <cfRule type="cellIs" dxfId="67" priority="89" operator="equal">
      <formula>"Done"</formula>
    </cfRule>
    <cfRule type="cellIs" dxfId="66" priority="90" operator="equal">
      <formula>"Advanced Standing"</formula>
    </cfRule>
    <cfRule type="cellIs" dxfId="65" priority="91" operator="equal">
      <formula>"Select from handbook"</formula>
    </cfRule>
    <cfRule type="cellIs" dxfId="64" priority="92" operator="equal">
      <formula>"Unit"</formula>
    </cfRule>
    <cfRule type="cellIs" dxfId="63" priority="93" operator="equal">
      <formula>0</formula>
    </cfRule>
    <cfRule type="containsErrors" dxfId="62" priority="94">
      <formula>ISERROR(V48)</formula>
    </cfRule>
  </conditionalFormatting>
  <conditionalFormatting sqref="C48:D48">
    <cfRule type="cellIs" dxfId="61" priority="87" operator="equal">
      <formula>0</formula>
    </cfRule>
  </conditionalFormatting>
  <conditionalFormatting sqref="A48">
    <cfRule type="cellIs" dxfId="60" priority="88" operator="equal">
      <formula>0</formula>
    </cfRule>
  </conditionalFormatting>
  <conditionalFormatting sqref="B48">
    <cfRule type="cellIs" dxfId="59" priority="86" operator="equal">
      <formula>0</formula>
    </cfRule>
  </conditionalFormatting>
  <conditionalFormatting sqref="E48">
    <cfRule type="cellIs" dxfId="58" priority="85" operator="equal">
      <formula>0</formula>
    </cfRule>
  </conditionalFormatting>
  <conditionalFormatting sqref="C48:D48">
    <cfRule type="containsErrors" dxfId="57" priority="84">
      <formula>ISERROR(C48)</formula>
    </cfRule>
  </conditionalFormatting>
  <conditionalFormatting sqref="A48:E48">
    <cfRule type="containsErrors" dxfId="56" priority="83">
      <formula>ISERROR(A48)</formula>
    </cfRule>
  </conditionalFormatting>
  <conditionalFormatting sqref="V50:BB52 J52:K52">
    <cfRule type="cellIs" dxfId="55" priority="47" operator="equal">
      <formula>"Done"</formula>
    </cfRule>
    <cfRule type="cellIs" dxfId="54" priority="48" operator="equal">
      <formula>"Advanced Standing"</formula>
    </cfRule>
    <cfRule type="cellIs" dxfId="53" priority="49" operator="equal">
      <formula>"Select from handbook"</formula>
    </cfRule>
    <cfRule type="cellIs" dxfId="52" priority="50" operator="equal">
      <formula>"Unit"</formula>
    </cfRule>
    <cfRule type="cellIs" dxfId="51" priority="51" operator="equal">
      <formula>0</formula>
    </cfRule>
    <cfRule type="containsErrors" dxfId="50" priority="52">
      <formula>ISERROR(J50)</formula>
    </cfRule>
  </conditionalFormatting>
  <conditionalFormatting sqref="L50:U50 N51:U52">
    <cfRule type="cellIs" dxfId="49" priority="53" operator="equal">
      <formula>"Done"</formula>
    </cfRule>
    <cfRule type="cellIs" dxfId="48" priority="54" operator="equal">
      <formula>"Advanced Standing"</formula>
    </cfRule>
    <cfRule type="cellIs" dxfId="47" priority="55" operator="equal">
      <formula>"Select from handbook"</formula>
    </cfRule>
    <cfRule type="cellIs" dxfId="46" priority="56" operator="equal">
      <formula>"Unit"</formula>
    </cfRule>
    <cfRule type="cellIs" dxfId="45" priority="57" operator="equal">
      <formula>0</formula>
    </cfRule>
    <cfRule type="containsErrors" dxfId="44" priority="58">
      <formula>ISERROR(L50)</formula>
    </cfRule>
  </conditionalFormatting>
  <conditionalFormatting sqref="L50:U50 N51:U51">
    <cfRule type="cellIs" dxfId="43" priority="41" operator="equal">
      <formula>"Done"</formula>
    </cfRule>
    <cfRule type="cellIs" dxfId="42" priority="42" operator="equal">
      <formula>"Advanced Standing"</formula>
    </cfRule>
    <cfRule type="cellIs" dxfId="41" priority="43" operator="equal">
      <formula>"Select from handbook"</formula>
    </cfRule>
    <cfRule type="cellIs" dxfId="40" priority="44" operator="equal">
      <formula>"Unit"</formula>
    </cfRule>
    <cfRule type="cellIs" dxfId="39" priority="45" operator="equal">
      <formula>0</formula>
    </cfRule>
    <cfRule type="containsErrors" dxfId="38" priority="46">
      <formula>ISERROR(L50)</formula>
    </cfRule>
  </conditionalFormatting>
  <conditionalFormatting sqref="H51:J52">
    <cfRule type="cellIs" dxfId="37" priority="35" operator="equal">
      <formula>"Done"</formula>
    </cfRule>
    <cfRule type="cellIs" dxfId="36" priority="36" operator="equal">
      <formula>"Advanced Standing"</formula>
    </cfRule>
    <cfRule type="cellIs" dxfId="35" priority="37" operator="equal">
      <formula>"Select from handbook"</formula>
    </cfRule>
    <cfRule type="cellIs" dxfId="34" priority="38" operator="equal">
      <formula>"Unit"</formula>
    </cfRule>
    <cfRule type="cellIs" dxfId="33" priority="39" operator="equal">
      <formula>0</formula>
    </cfRule>
    <cfRule type="containsErrors" dxfId="32" priority="40">
      <formula>ISERROR(H51)</formula>
    </cfRule>
  </conditionalFormatting>
  <conditionalFormatting sqref="H51:J52">
    <cfRule type="cellIs" dxfId="31" priority="29" operator="equal">
      <formula>"Done"</formula>
    </cfRule>
    <cfRule type="cellIs" dxfId="30" priority="30" operator="equal">
      <formula>"Advanced Standing"</formula>
    </cfRule>
    <cfRule type="cellIs" dxfId="29" priority="31" operator="equal">
      <formula>"Select from handbook"</formula>
    </cfRule>
    <cfRule type="cellIs" dxfId="28" priority="32" operator="equal">
      <formula>"Unit"</formula>
    </cfRule>
    <cfRule type="cellIs" dxfId="27" priority="33" operator="equal">
      <formula>0</formula>
    </cfRule>
    <cfRule type="containsErrors" dxfId="26" priority="34">
      <formula>ISERROR(H51)</formula>
    </cfRule>
  </conditionalFormatting>
  <conditionalFormatting sqref="K51:M52">
    <cfRule type="cellIs" dxfId="25" priority="23" operator="equal">
      <formula>"Done"</formula>
    </cfRule>
    <cfRule type="cellIs" dxfId="24" priority="24" operator="equal">
      <formula>"Advanced Standing"</formula>
    </cfRule>
    <cfRule type="cellIs" dxfId="23" priority="25" operator="equal">
      <formula>"Select from handbook"</formula>
    </cfRule>
    <cfRule type="cellIs" dxfId="22" priority="26" operator="equal">
      <formula>"Unit"</formula>
    </cfRule>
    <cfRule type="cellIs" dxfId="21" priority="27" operator="equal">
      <formula>0</formula>
    </cfRule>
    <cfRule type="containsErrors" dxfId="20" priority="28">
      <formula>ISERROR(K51)</formula>
    </cfRule>
  </conditionalFormatting>
  <conditionalFormatting sqref="K75:XFD75">
    <cfRule type="cellIs" dxfId="19" priority="17" operator="equal">
      <formula>"Done"</formula>
    </cfRule>
    <cfRule type="cellIs" dxfId="18" priority="18" operator="equal">
      <formula>"Advanced Standing"</formula>
    </cfRule>
    <cfRule type="cellIs" dxfId="17" priority="19" operator="equal">
      <formula>"Select from handbook"</formula>
    </cfRule>
    <cfRule type="cellIs" dxfId="16" priority="20" operator="equal">
      <formula>"Unit"</formula>
    </cfRule>
    <cfRule type="cellIs" dxfId="15" priority="21" operator="equal">
      <formula>0</formula>
    </cfRule>
    <cfRule type="containsErrors" dxfId="14" priority="22">
      <formula>ISERROR(K75)</formula>
    </cfRule>
  </conditionalFormatting>
  <conditionalFormatting sqref="H75:J75">
    <cfRule type="cellIs" dxfId="13" priority="11" operator="equal">
      <formula>"Done"</formula>
    </cfRule>
    <cfRule type="cellIs" dxfId="12" priority="12" operator="equal">
      <formula>"Advanced Standing"</formula>
    </cfRule>
    <cfRule type="cellIs" dxfId="11" priority="13" operator="equal">
      <formula>"Select from handbook"</formula>
    </cfRule>
    <cfRule type="cellIs" dxfId="10" priority="14" operator="equal">
      <formula>"Unit"</formula>
    </cfRule>
    <cfRule type="cellIs" dxfId="9" priority="15" operator="equal">
      <formula>0</formula>
    </cfRule>
    <cfRule type="containsErrors" dxfId="8" priority="16">
      <formula>ISERROR(H75)</formula>
    </cfRule>
  </conditionalFormatting>
  <conditionalFormatting sqref="E75:E78">
    <cfRule type="containsErrors" dxfId="7" priority="8">
      <formula>ISERROR(E75)</formula>
    </cfRule>
    <cfRule type="cellIs" dxfId="6" priority="9" operator="equal">
      <formula>0</formula>
    </cfRule>
  </conditionalFormatting>
  <conditionalFormatting sqref="C75:D78">
    <cfRule type="cellIs" dxfId="5" priority="2" operator="equal">
      <formula>0</formula>
    </cfRule>
  </conditionalFormatting>
  <conditionalFormatting sqref="A75:A78">
    <cfRule type="cellIs" dxfId="4" priority="3" operator="equal">
      <formula>0</formula>
    </cfRule>
  </conditionalFormatting>
  <conditionalFormatting sqref="E75:E78">
    <cfRule type="containsErrors" dxfId="3" priority="5">
      <formula>ISERROR(E75)</formula>
    </cfRule>
  </conditionalFormatting>
  <conditionalFormatting sqref="B75:B78">
    <cfRule type="cellIs" dxfId="2" priority="4" operator="equal">
      <formula>0</formula>
    </cfRule>
  </conditionalFormatting>
  <conditionalFormatting sqref="A75:D78">
    <cfRule type="containsErrors" dxfId="1" priority="1">
      <formula>ISERROR(A75)</formula>
    </cfRule>
  </conditionalFormatting>
  <dataValidations count="1">
    <dataValidation type="list" allowBlank="1" showInputMessage="1" showErrorMessage="1" sqref="O23 O25" xr:uid="{00000000-0002-0000-0000-000000000000}">
      <formula1>$A$28:$A$49</formula1>
    </dataValidation>
  </dataValidations>
  <hyperlinks>
    <hyperlink ref="A51:G51" r:id="rId1" display="If you have any queries about your course, please contact Curtin Connect" xr:uid="{00000000-0004-0000-0000-000000000000}"/>
  </hyperlinks>
  <printOptions horizontalCentered="1" verticalCentered="1"/>
  <pageMargins left="0.19685039370078741" right="0.19685039370078741" top="0.19685039370078741" bottom="0.19685039370078741" header="0.31496062992125984" footer="0"/>
  <pageSetup paperSize="9" fitToHeight="0" orientation="portrait" r:id="rId2"/>
  <ignoredErrors>
    <ignoredError sqref="A18:E18 A42:E42 A30:E30" evalError="1"/>
    <ignoredError sqref="A7:E17 A19:E29 A31:E38 A40:E41 A43:E49" evalError="1" unlockedFormula="1"/>
    <ignoredError sqref="A39:E39" unlockedFormula="1"/>
  </ignoredErrors>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'L:\PER\DHS\Shared\ED\Teaching &amp; Learning\Teaching Support\Study Plan Templates\New Enrolment Planners\[Enrolment Planner PrimaryECE OUA v2.xlsx]Courses and unitsets'!#REF!</xm:f>
          </x14:formula1>
          <xm:sqref>J65:J66 O13 J60:J62 J56:J58 J68:J70 O8 O10:O11 J72:J74 J76:J79</xm:sqref>
        </x14:dataValidation>
        <x14:dataValidation type="list" allowBlank="1" showInputMessage="1" showErrorMessage="1" xr:uid="{00000000-0002-0000-0000-000002000000}">
          <x14:formula1>
            <xm:f>'Course and unitsets'!$A$6:$A$8</xm:f>
          </x14:formula1>
          <xm:sqref>F5:G5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2"/>
  <sheetViews>
    <sheetView workbookViewId="0">
      <selection activeCell="N26" sqref="N26"/>
    </sheetView>
  </sheetViews>
  <sheetFormatPr defaultRowHeight="15" x14ac:dyDescent="0.25"/>
  <cols>
    <col min="1" max="1" width="14.7109375" customWidth="1"/>
  </cols>
  <sheetData>
    <row r="1" spans="1:13" x14ac:dyDescent="0.25">
      <c r="A1" s="1" t="s">
        <v>82</v>
      </c>
    </row>
    <row r="2" spans="1:13" x14ac:dyDescent="0.25">
      <c r="A2" s="4" t="s">
        <v>121</v>
      </c>
      <c r="E2" s="5"/>
      <c r="F2" s="6" t="s">
        <v>90</v>
      </c>
      <c r="G2" s="6"/>
      <c r="H2" s="7"/>
    </row>
    <row r="3" spans="1:13" ht="15" customHeight="1" x14ac:dyDescent="0.25">
      <c r="A3" s="4" t="s">
        <v>122</v>
      </c>
      <c r="E3" s="5">
        <v>1</v>
      </c>
      <c r="F3" s="8"/>
      <c r="G3" s="9" t="s">
        <v>87</v>
      </c>
      <c r="H3" s="9" t="s">
        <v>89</v>
      </c>
    </row>
    <row r="4" spans="1:13" ht="15" customHeight="1" x14ac:dyDescent="0.25">
      <c r="E4" s="5">
        <v>2</v>
      </c>
      <c r="F4" s="10">
        <v>1</v>
      </c>
      <c r="G4" s="145" t="s">
        <v>13</v>
      </c>
      <c r="H4" s="145" t="s">
        <v>13</v>
      </c>
    </row>
    <row r="5" spans="1:13" ht="15" customHeight="1" x14ac:dyDescent="0.25">
      <c r="A5" s="2" t="s">
        <v>83</v>
      </c>
      <c r="B5" s="2"/>
      <c r="C5" s="2"/>
      <c r="E5" s="11">
        <v>3</v>
      </c>
      <c r="F5" s="12">
        <v>1</v>
      </c>
      <c r="G5" s="145" t="s">
        <v>11</v>
      </c>
      <c r="H5" s="145" t="s">
        <v>11</v>
      </c>
    </row>
    <row r="6" spans="1:13" ht="15" customHeight="1" x14ac:dyDescent="0.25">
      <c r="A6" s="1" t="s">
        <v>84</v>
      </c>
      <c r="B6" s="4" t="s">
        <v>85</v>
      </c>
      <c r="E6" s="11">
        <v>4</v>
      </c>
      <c r="F6" s="12">
        <v>1</v>
      </c>
      <c r="G6" s="145" t="s">
        <v>123</v>
      </c>
      <c r="H6" s="145" t="s">
        <v>123</v>
      </c>
      <c r="M6" s="156" t="s">
        <v>133</v>
      </c>
    </row>
    <row r="7" spans="1:13" ht="15" customHeight="1" x14ac:dyDescent="0.25">
      <c r="A7" s="3" t="s">
        <v>86</v>
      </c>
      <c r="B7" s="3" t="s">
        <v>87</v>
      </c>
      <c r="E7" s="14">
        <v>5</v>
      </c>
      <c r="F7" s="12">
        <v>1</v>
      </c>
      <c r="G7" s="145" t="s">
        <v>124</v>
      </c>
      <c r="H7" s="145" t="s">
        <v>124</v>
      </c>
      <c r="M7" s="157" t="s">
        <v>134</v>
      </c>
    </row>
    <row r="8" spans="1:13" ht="15" customHeight="1" x14ac:dyDescent="0.25">
      <c r="A8" s="3" t="s">
        <v>88</v>
      </c>
      <c r="B8" s="3" t="s">
        <v>89</v>
      </c>
      <c r="E8" s="14">
        <v>6</v>
      </c>
      <c r="F8" s="12">
        <v>1</v>
      </c>
      <c r="G8" s="145" t="s">
        <v>15</v>
      </c>
      <c r="H8" s="145" t="s">
        <v>15</v>
      </c>
      <c r="M8" s="158" t="s">
        <v>135</v>
      </c>
    </row>
    <row r="9" spans="1:13" ht="15" customHeight="1" x14ac:dyDescent="0.25">
      <c r="E9" s="14">
        <v>7</v>
      </c>
      <c r="F9" s="12">
        <v>1</v>
      </c>
      <c r="G9" s="146" t="s">
        <v>169</v>
      </c>
      <c r="H9" s="146" t="s">
        <v>169</v>
      </c>
    </row>
    <row r="10" spans="1:13" ht="15" customHeight="1" x14ac:dyDescent="0.25">
      <c r="A10" s="3"/>
      <c r="B10" s="3"/>
      <c r="E10" s="14">
        <v>8</v>
      </c>
      <c r="F10" s="12">
        <v>1</v>
      </c>
      <c r="G10" s="147" t="s">
        <v>156</v>
      </c>
      <c r="H10" s="147" t="s">
        <v>156</v>
      </c>
    </row>
    <row r="11" spans="1:13" ht="15.75" thickBot="1" x14ac:dyDescent="0.3">
      <c r="E11" s="14">
        <v>9</v>
      </c>
      <c r="F11" s="12">
        <v>1</v>
      </c>
      <c r="G11" s="148" t="s">
        <v>17</v>
      </c>
      <c r="H11" s="148" t="s">
        <v>17</v>
      </c>
    </row>
    <row r="12" spans="1:13" ht="15" customHeight="1" x14ac:dyDescent="0.25">
      <c r="E12" s="14">
        <v>10</v>
      </c>
      <c r="F12" s="12">
        <v>2</v>
      </c>
      <c r="G12" s="145" t="s">
        <v>19</v>
      </c>
      <c r="H12" s="145" t="s">
        <v>19</v>
      </c>
    </row>
    <row r="13" spans="1:13" ht="15" customHeight="1" x14ac:dyDescent="0.25">
      <c r="E13" s="14">
        <v>11</v>
      </c>
      <c r="F13" s="12">
        <v>2</v>
      </c>
      <c r="G13" s="149" t="s">
        <v>171</v>
      </c>
      <c r="H13" s="149" t="s">
        <v>171</v>
      </c>
    </row>
    <row r="14" spans="1:13" ht="15" customHeight="1" x14ac:dyDescent="0.25">
      <c r="E14" s="14">
        <v>12</v>
      </c>
      <c r="F14" s="12">
        <v>2</v>
      </c>
      <c r="G14" s="145" t="s">
        <v>126</v>
      </c>
      <c r="H14" s="145" t="s">
        <v>126</v>
      </c>
    </row>
    <row r="15" spans="1:13" ht="15" customHeight="1" x14ac:dyDescent="0.25">
      <c r="E15" s="14">
        <v>13</v>
      </c>
      <c r="F15" s="12">
        <v>2</v>
      </c>
      <c r="G15" s="149" t="s">
        <v>170</v>
      </c>
      <c r="H15" s="149" t="s">
        <v>170</v>
      </c>
    </row>
    <row r="16" spans="1:13" ht="15" customHeight="1" x14ac:dyDescent="0.25">
      <c r="E16" s="14">
        <v>14</v>
      </c>
      <c r="F16" s="12">
        <v>2</v>
      </c>
      <c r="G16" s="207" t="s">
        <v>127</v>
      </c>
      <c r="H16" s="207" t="s">
        <v>127</v>
      </c>
    </row>
    <row r="17" spans="5:12" ht="15" customHeight="1" x14ac:dyDescent="0.25">
      <c r="E17" s="14">
        <v>15</v>
      </c>
      <c r="F17" s="12">
        <v>2</v>
      </c>
      <c r="G17" s="155" t="s">
        <v>128</v>
      </c>
      <c r="H17" s="155" t="s">
        <v>128</v>
      </c>
      <c r="K17" s="168"/>
      <c r="L17" s="168"/>
    </row>
    <row r="18" spans="5:12" ht="15" customHeight="1" x14ac:dyDescent="0.25">
      <c r="E18" s="5">
        <v>16</v>
      </c>
      <c r="F18" s="12">
        <v>2</v>
      </c>
      <c r="G18" s="167" t="s">
        <v>172</v>
      </c>
      <c r="H18" s="167" t="s">
        <v>172</v>
      </c>
    </row>
    <row r="19" spans="5:12" ht="15" customHeight="1" thickBot="1" x14ac:dyDescent="0.3">
      <c r="E19" s="5">
        <v>17</v>
      </c>
      <c r="F19" s="12">
        <v>2</v>
      </c>
      <c r="G19" s="151" t="s">
        <v>128</v>
      </c>
      <c r="H19" s="151" t="s">
        <v>128</v>
      </c>
    </row>
    <row r="20" spans="5:12" ht="15" customHeight="1" x14ac:dyDescent="0.25">
      <c r="E20" s="5">
        <v>18</v>
      </c>
      <c r="F20" s="13">
        <v>3</v>
      </c>
      <c r="G20" s="145" t="s">
        <v>7</v>
      </c>
      <c r="H20" s="145" t="s">
        <v>7</v>
      </c>
    </row>
    <row r="21" spans="5:12" ht="15" customHeight="1" x14ac:dyDescent="0.25">
      <c r="E21" s="5">
        <v>19</v>
      </c>
      <c r="F21" s="13">
        <v>3</v>
      </c>
      <c r="G21" s="149" t="s">
        <v>173</v>
      </c>
      <c r="H21" s="149" t="s">
        <v>173</v>
      </c>
    </row>
    <row r="22" spans="5:12" ht="15" customHeight="1" x14ac:dyDescent="0.25">
      <c r="E22" s="5">
        <v>20</v>
      </c>
      <c r="F22" s="13">
        <v>3</v>
      </c>
      <c r="G22" s="147" t="s">
        <v>159</v>
      </c>
      <c r="H22" s="147" t="s">
        <v>159</v>
      </c>
    </row>
    <row r="23" spans="5:12" ht="15" customHeight="1" x14ac:dyDescent="0.25">
      <c r="E23" s="5">
        <v>21</v>
      </c>
      <c r="F23" s="13">
        <v>3</v>
      </c>
      <c r="G23" s="152" t="s">
        <v>132</v>
      </c>
      <c r="H23" s="152" t="s">
        <v>132</v>
      </c>
    </row>
    <row r="24" spans="5:12" ht="15" customHeight="1" x14ac:dyDescent="0.25">
      <c r="E24" s="5">
        <v>22</v>
      </c>
      <c r="F24" s="13">
        <v>3</v>
      </c>
      <c r="G24" s="145" t="s">
        <v>131</v>
      </c>
      <c r="H24" s="145" t="s">
        <v>131</v>
      </c>
    </row>
    <row r="25" spans="5:12" ht="15" customHeight="1" x14ac:dyDescent="0.25">
      <c r="E25" s="5">
        <v>23</v>
      </c>
      <c r="F25" s="13">
        <v>3</v>
      </c>
      <c r="G25" s="152" t="s">
        <v>129</v>
      </c>
      <c r="H25" s="152" t="s">
        <v>129</v>
      </c>
    </row>
    <row r="26" spans="5:12" ht="15" customHeight="1" x14ac:dyDescent="0.25">
      <c r="E26" s="5">
        <v>24</v>
      </c>
      <c r="F26" s="13">
        <v>3</v>
      </c>
      <c r="G26" s="208" t="s">
        <v>174</v>
      </c>
      <c r="H26" s="208" t="s">
        <v>174</v>
      </c>
    </row>
    <row r="27" spans="5:12" ht="15" customHeight="1" thickBot="1" x14ac:dyDescent="0.3">
      <c r="E27" s="5">
        <v>25</v>
      </c>
      <c r="F27" s="13">
        <v>3</v>
      </c>
      <c r="G27" s="153" t="s">
        <v>128</v>
      </c>
      <c r="H27" s="153" t="s">
        <v>128</v>
      </c>
    </row>
    <row r="28" spans="5:12" ht="15" customHeight="1" x14ac:dyDescent="0.25">
      <c r="E28" s="5">
        <v>26</v>
      </c>
      <c r="F28" s="13">
        <v>4</v>
      </c>
      <c r="G28" s="154" t="s">
        <v>175</v>
      </c>
      <c r="H28" s="154" t="s">
        <v>175</v>
      </c>
    </row>
    <row r="29" spans="5:12" ht="15" customHeight="1" x14ac:dyDescent="0.25">
      <c r="E29" s="5">
        <v>27</v>
      </c>
      <c r="F29" s="13">
        <v>4</v>
      </c>
      <c r="G29" s="155" t="s">
        <v>128</v>
      </c>
      <c r="H29" s="155" t="s">
        <v>128</v>
      </c>
    </row>
    <row r="30" spans="5:12" x14ac:dyDescent="0.25">
      <c r="E30" s="5">
        <v>28</v>
      </c>
      <c r="F30" s="13">
        <v>4</v>
      </c>
      <c r="G30" s="150" t="s">
        <v>176</v>
      </c>
      <c r="H30" s="150" t="s">
        <v>176</v>
      </c>
    </row>
    <row r="31" spans="5:12" ht="15" customHeight="1" x14ac:dyDescent="0.25">
      <c r="E31" s="5">
        <v>29</v>
      </c>
      <c r="F31" s="13">
        <v>4</v>
      </c>
      <c r="G31" s="152" t="s">
        <v>21</v>
      </c>
      <c r="H31" s="152" t="s">
        <v>21</v>
      </c>
    </row>
    <row r="32" spans="5:12" ht="15" customHeight="1" x14ac:dyDescent="0.25">
      <c r="E32" s="5">
        <v>30</v>
      </c>
      <c r="F32" s="13">
        <v>4</v>
      </c>
      <c r="G32" s="145" t="s">
        <v>24</v>
      </c>
      <c r="H32" s="145" t="s">
        <v>24</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2"/>
  <sheetViews>
    <sheetView workbookViewId="0">
      <selection activeCell="C31" sqref="C31"/>
    </sheetView>
  </sheetViews>
  <sheetFormatPr defaultRowHeight="15" x14ac:dyDescent="0.25"/>
  <cols>
    <col min="2" max="2" width="8.7109375" bestFit="1" customWidth="1"/>
    <col min="3" max="3" width="41.140625" bestFit="1" customWidth="1"/>
    <col min="4" max="4" width="11" customWidth="1"/>
    <col min="5" max="5" width="10.140625" customWidth="1"/>
  </cols>
  <sheetData>
    <row r="1" spans="1:6" x14ac:dyDescent="0.25">
      <c r="A1" s="15" t="s">
        <v>91</v>
      </c>
      <c r="B1" s="15" t="s">
        <v>92</v>
      </c>
      <c r="C1" s="15" t="s">
        <v>93</v>
      </c>
      <c r="D1" s="16" t="s">
        <v>94</v>
      </c>
      <c r="E1" s="17" t="s">
        <v>97</v>
      </c>
      <c r="F1" s="18" t="s">
        <v>9</v>
      </c>
    </row>
    <row r="2" spans="1:6" x14ac:dyDescent="0.25">
      <c r="A2" t="s">
        <v>15</v>
      </c>
      <c r="B2" t="s">
        <v>16</v>
      </c>
      <c r="C2" s="159" t="s">
        <v>26</v>
      </c>
      <c r="D2" s="160" t="s">
        <v>115</v>
      </c>
      <c r="E2" s="160" t="s">
        <v>115</v>
      </c>
      <c r="F2" s="19"/>
    </row>
    <row r="3" spans="1:6" x14ac:dyDescent="0.25">
      <c r="A3" t="s">
        <v>11</v>
      </c>
      <c r="B3" t="s">
        <v>12</v>
      </c>
      <c r="C3" s="159" t="s">
        <v>95</v>
      </c>
      <c r="D3" s="160" t="s">
        <v>115</v>
      </c>
      <c r="E3" s="160" t="s">
        <v>115</v>
      </c>
    </row>
    <row r="4" spans="1:6" x14ac:dyDescent="0.25">
      <c r="A4" t="s">
        <v>13</v>
      </c>
      <c r="B4" t="s">
        <v>14</v>
      </c>
      <c r="C4" s="159" t="s">
        <v>6</v>
      </c>
      <c r="D4" s="160" t="s">
        <v>115</v>
      </c>
      <c r="E4" s="160" t="s">
        <v>115</v>
      </c>
    </row>
    <row r="5" spans="1:6" x14ac:dyDescent="0.25">
      <c r="A5" t="s">
        <v>17</v>
      </c>
      <c r="B5" t="s">
        <v>18</v>
      </c>
      <c r="C5" s="159" t="s">
        <v>96</v>
      </c>
      <c r="D5" s="160" t="s">
        <v>115</v>
      </c>
      <c r="E5" s="160" t="s">
        <v>115</v>
      </c>
    </row>
    <row r="6" spans="1:6" x14ac:dyDescent="0.25">
      <c r="A6" t="s">
        <v>19</v>
      </c>
      <c r="B6" t="s">
        <v>20</v>
      </c>
      <c r="C6" s="159" t="s">
        <v>136</v>
      </c>
      <c r="D6" s="160" t="s">
        <v>14</v>
      </c>
      <c r="E6" s="160" t="s">
        <v>14</v>
      </c>
    </row>
    <row r="7" spans="1:6" x14ac:dyDescent="0.25">
      <c r="A7" t="s">
        <v>123</v>
      </c>
      <c r="B7" t="s">
        <v>137</v>
      </c>
      <c r="C7" s="159" t="s">
        <v>138</v>
      </c>
      <c r="D7" s="160" t="s">
        <v>115</v>
      </c>
      <c r="E7" s="160" t="s">
        <v>115</v>
      </c>
    </row>
    <row r="8" spans="1:6" x14ac:dyDescent="0.25">
      <c r="A8" t="s">
        <v>124</v>
      </c>
      <c r="B8" t="s">
        <v>139</v>
      </c>
      <c r="C8" s="159" t="s">
        <v>140</v>
      </c>
      <c r="D8" s="160" t="s">
        <v>115</v>
      </c>
      <c r="E8" s="160" t="s">
        <v>115</v>
      </c>
    </row>
    <row r="9" spans="1:6" x14ac:dyDescent="0.25">
      <c r="A9" t="s">
        <v>126</v>
      </c>
      <c r="B9" t="s">
        <v>141</v>
      </c>
      <c r="C9" s="159" t="s">
        <v>142</v>
      </c>
      <c r="D9" s="160" t="s">
        <v>143</v>
      </c>
      <c r="E9" s="160" t="s">
        <v>143</v>
      </c>
    </row>
    <row r="10" spans="1:6" x14ac:dyDescent="0.25">
      <c r="A10" t="s">
        <v>127</v>
      </c>
      <c r="B10" t="s">
        <v>144</v>
      </c>
      <c r="C10" s="159" t="s">
        <v>145</v>
      </c>
      <c r="D10" s="160" t="s">
        <v>141</v>
      </c>
      <c r="E10" s="160" t="s">
        <v>141</v>
      </c>
    </row>
    <row r="11" spans="1:6" x14ac:dyDescent="0.25">
      <c r="A11" t="s">
        <v>131</v>
      </c>
      <c r="B11" t="s">
        <v>146</v>
      </c>
      <c r="C11" s="159" t="s">
        <v>147</v>
      </c>
      <c r="D11" s="160" t="s">
        <v>148</v>
      </c>
      <c r="E11" s="160" t="s">
        <v>148</v>
      </c>
    </row>
    <row r="12" spans="1:6" x14ac:dyDescent="0.25">
      <c r="A12" t="s">
        <v>129</v>
      </c>
      <c r="B12" t="s">
        <v>149</v>
      </c>
      <c r="C12" s="159" t="s">
        <v>150</v>
      </c>
      <c r="D12" s="160" t="s">
        <v>115</v>
      </c>
      <c r="E12" s="160" t="s">
        <v>115</v>
      </c>
    </row>
    <row r="13" spans="1:6" x14ac:dyDescent="0.25">
      <c r="A13" t="s">
        <v>132</v>
      </c>
      <c r="B13" t="s">
        <v>151</v>
      </c>
      <c r="C13" s="159" t="s">
        <v>152</v>
      </c>
      <c r="D13" s="159" t="s">
        <v>115</v>
      </c>
      <c r="E13" s="159" t="s">
        <v>115</v>
      </c>
      <c r="F13" s="5"/>
    </row>
    <row r="14" spans="1:6" x14ac:dyDescent="0.25">
      <c r="A14" t="s">
        <v>21</v>
      </c>
      <c r="B14" t="s">
        <v>22</v>
      </c>
      <c r="C14" s="159" t="s">
        <v>23</v>
      </c>
      <c r="D14" s="160" t="s">
        <v>146</v>
      </c>
      <c r="E14" s="160" t="s">
        <v>146</v>
      </c>
      <c r="F14" s="1"/>
    </row>
    <row r="15" spans="1:6" x14ac:dyDescent="0.25">
      <c r="A15" t="s">
        <v>24</v>
      </c>
      <c r="B15" t="s">
        <v>25</v>
      </c>
      <c r="C15" s="159" t="s">
        <v>74</v>
      </c>
      <c r="D15" s="159" t="s">
        <v>81</v>
      </c>
      <c r="E15" s="159" t="s">
        <v>81</v>
      </c>
    </row>
    <row r="16" spans="1:6" x14ac:dyDescent="0.25">
      <c r="A16" t="s">
        <v>7</v>
      </c>
      <c r="B16" t="s">
        <v>8</v>
      </c>
      <c r="C16" s="159" t="s">
        <v>10</v>
      </c>
      <c r="D16" s="159" t="s">
        <v>192</v>
      </c>
      <c r="E16" s="159" t="s">
        <v>192</v>
      </c>
    </row>
    <row r="17" spans="1:6" x14ac:dyDescent="0.25">
      <c r="A17" s="161" t="s">
        <v>128</v>
      </c>
      <c r="C17" s="159" t="s">
        <v>101</v>
      </c>
      <c r="D17" s="160" t="s">
        <v>115</v>
      </c>
      <c r="E17" s="160" t="s">
        <v>115</v>
      </c>
    </row>
    <row r="18" spans="1:6" x14ac:dyDescent="0.25">
      <c r="A18" t="s">
        <v>130</v>
      </c>
      <c r="B18" t="s">
        <v>153</v>
      </c>
      <c r="C18" s="159" t="s">
        <v>154</v>
      </c>
      <c r="D18" s="160" t="s">
        <v>155</v>
      </c>
      <c r="E18" s="160" t="s">
        <v>155</v>
      </c>
    </row>
    <row r="19" spans="1:6" x14ac:dyDescent="0.25">
      <c r="A19" t="s">
        <v>156</v>
      </c>
      <c r="B19" t="s">
        <v>157</v>
      </c>
      <c r="C19" s="159" t="s">
        <v>158</v>
      </c>
      <c r="D19" s="160" t="s">
        <v>115</v>
      </c>
      <c r="E19" s="160" t="s">
        <v>115</v>
      </c>
    </row>
    <row r="20" spans="1:6" x14ac:dyDescent="0.25">
      <c r="A20" t="s">
        <v>159</v>
      </c>
      <c r="B20" t="s">
        <v>160</v>
      </c>
      <c r="C20" s="159" t="s">
        <v>161</v>
      </c>
      <c r="D20" s="160" t="s">
        <v>157</v>
      </c>
      <c r="E20" s="160" t="s">
        <v>157</v>
      </c>
    </row>
    <row r="21" spans="1:6" x14ac:dyDescent="0.25">
      <c r="A21" t="s">
        <v>162</v>
      </c>
      <c r="B21" t="s">
        <v>163</v>
      </c>
      <c r="C21" s="159" t="s">
        <v>164</v>
      </c>
      <c r="D21" s="160" t="s">
        <v>165</v>
      </c>
      <c r="E21" s="160" t="s">
        <v>165</v>
      </c>
    </row>
    <row r="22" spans="1:6" x14ac:dyDescent="0.25">
      <c r="A22" t="s">
        <v>125</v>
      </c>
      <c r="B22" t="s">
        <v>155</v>
      </c>
      <c r="C22" s="159" t="s">
        <v>166</v>
      </c>
      <c r="D22" s="160" t="s">
        <v>115</v>
      </c>
      <c r="E22" s="160" t="s">
        <v>115</v>
      </c>
    </row>
    <row r="23" spans="1:6" ht="15.75" thickBot="1" x14ac:dyDescent="0.3">
      <c r="A23" s="162" t="s">
        <v>167</v>
      </c>
      <c r="B23" s="162" t="s">
        <v>165</v>
      </c>
      <c r="C23" s="163" t="s">
        <v>168</v>
      </c>
      <c r="D23" s="164" t="s">
        <v>115</v>
      </c>
      <c r="E23" s="164" t="s">
        <v>115</v>
      </c>
    </row>
    <row r="24" spans="1:6" x14ac:dyDescent="0.25">
      <c r="A24" s="165" t="s">
        <v>169</v>
      </c>
      <c r="B24" s="166" t="s">
        <v>191</v>
      </c>
      <c r="C24" s="169" t="s">
        <v>178</v>
      </c>
      <c r="D24" s="160" t="s">
        <v>115</v>
      </c>
      <c r="E24" s="160" t="s">
        <v>115</v>
      </c>
    </row>
    <row r="25" spans="1:6" x14ac:dyDescent="0.25">
      <c r="A25" s="165" t="s">
        <v>17</v>
      </c>
      <c r="B25" s="166" t="s">
        <v>18</v>
      </c>
      <c r="C25" s="169" t="s">
        <v>96</v>
      </c>
      <c r="D25" s="160" t="s">
        <v>115</v>
      </c>
      <c r="E25" s="160" t="s">
        <v>115</v>
      </c>
    </row>
    <row r="26" spans="1:6" x14ac:dyDescent="0.25">
      <c r="A26" s="165" t="s">
        <v>170</v>
      </c>
      <c r="B26" s="166" t="s">
        <v>179</v>
      </c>
      <c r="C26" s="169" t="s">
        <v>180</v>
      </c>
      <c r="D26" s="160" t="s">
        <v>115</v>
      </c>
      <c r="E26" s="160" t="s">
        <v>115</v>
      </c>
    </row>
    <row r="27" spans="1:6" x14ac:dyDescent="0.25">
      <c r="A27" s="165" t="s">
        <v>171</v>
      </c>
      <c r="B27" s="166" t="s">
        <v>181</v>
      </c>
      <c r="C27" s="169" t="s">
        <v>182</v>
      </c>
      <c r="D27" s="160" t="s">
        <v>115</v>
      </c>
      <c r="E27" s="160" t="s">
        <v>115</v>
      </c>
      <c r="F27" s="1"/>
    </row>
    <row r="28" spans="1:6" x14ac:dyDescent="0.25">
      <c r="A28" s="165" t="s">
        <v>172</v>
      </c>
      <c r="B28" s="166" t="s">
        <v>183</v>
      </c>
      <c r="C28" s="169" t="s">
        <v>184</v>
      </c>
      <c r="D28" s="160" t="s">
        <v>115</v>
      </c>
      <c r="E28" s="160" t="s">
        <v>115</v>
      </c>
      <c r="F28" s="5"/>
    </row>
    <row r="29" spans="1:6" x14ac:dyDescent="0.25">
      <c r="A29" s="165" t="s">
        <v>173</v>
      </c>
      <c r="B29" s="166" t="s">
        <v>185</v>
      </c>
      <c r="C29" s="169" t="s">
        <v>186</v>
      </c>
      <c r="D29" s="160" t="s">
        <v>115</v>
      </c>
      <c r="E29" s="160" t="s">
        <v>115</v>
      </c>
      <c r="F29" s="5"/>
    </row>
    <row r="30" spans="1:6" x14ac:dyDescent="0.25">
      <c r="A30" s="165" t="s">
        <v>174</v>
      </c>
      <c r="B30" s="166" t="s">
        <v>187</v>
      </c>
      <c r="C30" s="169" t="s">
        <v>188</v>
      </c>
      <c r="D30" s="5" t="s">
        <v>18</v>
      </c>
      <c r="E30" s="5" t="s">
        <v>18</v>
      </c>
    </row>
    <row r="31" spans="1:6" x14ac:dyDescent="0.25">
      <c r="A31" s="165" t="s">
        <v>175</v>
      </c>
      <c r="B31" s="166" t="s">
        <v>193</v>
      </c>
      <c r="C31" s="169" t="s">
        <v>194</v>
      </c>
      <c r="D31" s="160" t="s">
        <v>115</v>
      </c>
      <c r="E31" s="160" t="s">
        <v>115</v>
      </c>
    </row>
    <row r="32" spans="1:6" x14ac:dyDescent="0.25">
      <c r="A32" s="165" t="s">
        <v>176</v>
      </c>
      <c r="B32" s="166" t="s">
        <v>189</v>
      </c>
      <c r="C32" s="169" t="s">
        <v>190</v>
      </c>
      <c r="D32" s="160" t="s">
        <v>115</v>
      </c>
      <c r="E32" s="160" t="s">
        <v>115</v>
      </c>
    </row>
  </sheetData>
  <conditionalFormatting sqref="A2:A23">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2022 BEd (Sec) HASS Geog OUA v3</vt:lpstr>
      <vt:lpstr>Course and unitsets</vt:lpstr>
      <vt:lpstr>Handbook</vt:lpstr>
      <vt:lpstr>Handbook</vt:lpstr>
      <vt:lpstr>'2022 BEd (Sec) HASS Geog OUA v3'!Print_Area</vt:lpstr>
      <vt:lpstr>'2022 BEd (Sec) HASS Geog OUA v3'!Print_Titles</vt:lpstr>
      <vt:lpstr>SPComm</vt:lpstr>
      <vt:lpstr>UnitCombs</vt:lpstr>
    </vt:vector>
  </TitlesOfParts>
  <Company>Curtin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 Cook</dc:creator>
  <cp:lastModifiedBy>Emma Balaam</cp:lastModifiedBy>
  <cp:lastPrinted>2021-10-27T04:09:04Z</cp:lastPrinted>
  <dcterms:created xsi:type="dcterms:W3CDTF">2018-08-21T08:23:18Z</dcterms:created>
  <dcterms:modified xsi:type="dcterms:W3CDTF">2021-10-27T07:36:07Z</dcterms:modified>
</cp:coreProperties>
</file>