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8800" windowHeight="12300"/>
  </bookViews>
  <sheets>
    <sheet name="B.Ed Secondary" sheetId="1" r:id="rId1"/>
    <sheet name="Course and Unit sets" sheetId="2" state="hidden" r:id="rId2"/>
    <sheet name="Handbook" sheetId="4" state="hidden" r:id="rId3"/>
    <sheet name="Course structures - not used" sheetId="3" state="hidden" r:id="rId4"/>
  </sheets>
  <externalReferences>
    <externalReference r:id="rId5"/>
  </externalReferences>
  <definedNames>
    <definedName name="Handbook">Handbook!$A:$D</definedName>
    <definedName name="Majors">'Course and Unit sets'!$A$2:$B$5</definedName>
    <definedName name="StudyPeriods">'Course and Unit sets'!$A$9:$B$11</definedName>
    <definedName name="UnitCombs">'Course and Unit sets'!$F$5:$N$34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E3" i="1"/>
  <c r="F3" i="1" l="1"/>
  <c r="A7" i="1" s="1"/>
  <c r="C7" i="1" s="1"/>
  <c r="E7" i="1" l="1"/>
  <c r="A49" i="1"/>
  <c r="E49" i="1" s="1"/>
  <c r="A40" i="1"/>
  <c r="E40" i="1" s="1"/>
  <c r="A31" i="1"/>
  <c r="E31" i="1" s="1"/>
  <c r="A22" i="1"/>
  <c r="E22" i="1" s="1"/>
  <c r="A13" i="1"/>
  <c r="E13" i="1" s="1"/>
  <c r="A25" i="1"/>
  <c r="E25" i="1" s="1"/>
  <c r="A32" i="1"/>
  <c r="E32" i="1" s="1"/>
  <c r="A47" i="1"/>
  <c r="E47" i="1" s="1"/>
  <c r="A38" i="1"/>
  <c r="E38" i="1" s="1"/>
  <c r="A29" i="1"/>
  <c r="E29" i="1" s="1"/>
  <c r="A20" i="1"/>
  <c r="E20" i="1" s="1"/>
  <c r="A11" i="1"/>
  <c r="E11" i="1" s="1"/>
  <c r="A23" i="1"/>
  <c r="E23" i="1" s="1"/>
  <c r="A46" i="1"/>
  <c r="E46" i="1" s="1"/>
  <c r="A37" i="1"/>
  <c r="E37" i="1" s="1"/>
  <c r="A28" i="1"/>
  <c r="E28" i="1" s="1"/>
  <c r="A19" i="1"/>
  <c r="E19" i="1" s="1"/>
  <c r="A10" i="1"/>
  <c r="E10" i="1" s="1"/>
  <c r="A43" i="1"/>
  <c r="E43" i="1" s="1"/>
  <c r="A16" i="1"/>
  <c r="A44" i="1"/>
  <c r="E44" i="1" s="1"/>
  <c r="A35" i="1"/>
  <c r="E35" i="1" s="1"/>
  <c r="A26" i="1"/>
  <c r="E26" i="1" s="1"/>
  <c r="A17" i="1"/>
  <c r="E17" i="1" s="1"/>
  <c r="A8" i="1"/>
  <c r="E8" i="1" s="1"/>
  <c r="A34" i="1"/>
  <c r="E34" i="1" s="1"/>
  <c r="A41" i="1"/>
  <c r="E41" i="1" s="1"/>
  <c r="A14" i="1"/>
  <c r="E14" i="1" l="1"/>
  <c r="C14" i="1"/>
  <c r="E16" i="1"/>
  <c r="C16" i="1"/>
  <c r="C41" i="1"/>
  <c r="B41" i="1"/>
  <c r="B37" i="1"/>
  <c r="C37" i="1"/>
  <c r="B31" i="1"/>
  <c r="C31" i="1"/>
  <c r="C34" i="1"/>
  <c r="B34" i="1"/>
  <c r="B46" i="1"/>
  <c r="C46" i="1"/>
  <c r="B47" i="1"/>
  <c r="C47" i="1"/>
  <c r="B40" i="1"/>
  <c r="C40" i="1"/>
  <c r="C8" i="1"/>
  <c r="B8" i="1"/>
  <c r="C43" i="1"/>
  <c r="B43" i="1"/>
  <c r="C23" i="1"/>
  <c r="B23" i="1"/>
  <c r="B49" i="1"/>
  <c r="C49" i="1"/>
  <c r="C17" i="1"/>
  <c r="B17" i="1"/>
  <c r="C10" i="1"/>
  <c r="B10" i="1"/>
  <c r="C11" i="1"/>
  <c r="B11" i="1"/>
  <c r="C25" i="1"/>
  <c r="B25" i="1"/>
  <c r="B7" i="1"/>
  <c r="C26" i="1"/>
  <c r="B26" i="1"/>
  <c r="B19" i="1"/>
  <c r="C19" i="1"/>
  <c r="B20" i="1"/>
  <c r="C20" i="1"/>
  <c r="C13" i="1"/>
  <c r="B13" i="1"/>
  <c r="B14" i="1"/>
  <c r="C35" i="1"/>
  <c r="B35" i="1"/>
  <c r="B28" i="1"/>
  <c r="C28" i="1"/>
  <c r="B29" i="1"/>
  <c r="C29" i="1"/>
  <c r="B22" i="1"/>
  <c r="C22" i="1"/>
  <c r="C44" i="1"/>
  <c r="B44" i="1"/>
  <c r="B38" i="1"/>
  <c r="C38" i="1"/>
  <c r="B16" i="1"/>
  <c r="C32" i="1"/>
  <c r="B32" i="1"/>
</calcChain>
</file>

<file path=xl/sharedStrings.xml><?xml version="1.0" encoding="utf-8"?>
<sst xmlns="http://schemas.openxmlformats.org/spreadsheetml/2006/main" count="1323" uniqueCount="320">
  <si>
    <t>Course:</t>
  </si>
  <si>
    <t>Child Development for Educators</t>
  </si>
  <si>
    <t>Nil</t>
  </si>
  <si>
    <t>EDUC1022</t>
  </si>
  <si>
    <t>EDC135</t>
  </si>
  <si>
    <t>Teaching and Learning in the Digital World</t>
  </si>
  <si>
    <t>EDUC1020</t>
  </si>
  <si>
    <t>EDC105</t>
  </si>
  <si>
    <t>EDUC1018</t>
  </si>
  <si>
    <t>EDC163</t>
  </si>
  <si>
    <t>The Professional Educator: Developing Teacher Identity</t>
  </si>
  <si>
    <t>Literacy and Numeracy Across the Curriculum</t>
  </si>
  <si>
    <t>EDSC1010</t>
  </si>
  <si>
    <t>EDS107</t>
  </si>
  <si>
    <t>EDUC2006</t>
  </si>
  <si>
    <t>EDC245</t>
  </si>
  <si>
    <t>Level 1</t>
  </si>
  <si>
    <r>
      <t>Curtin University</t>
    </r>
    <r>
      <rPr>
        <sz val="11"/>
        <color theme="1"/>
        <rFont val="Arial"/>
        <family val="2"/>
      </rPr>
      <t xml:space="preserve">
School of Education </t>
    </r>
  </si>
  <si>
    <t>Education Enrolment Planner</t>
  </si>
  <si>
    <t>Notes</t>
  </si>
  <si>
    <t>Open</t>
  </si>
  <si>
    <t>Level 2</t>
  </si>
  <si>
    <t>Level 3</t>
  </si>
  <si>
    <t>Level 4</t>
  </si>
  <si>
    <t>Study Period 1</t>
  </si>
  <si>
    <t>Study Period 3</t>
  </si>
  <si>
    <t>Major:</t>
  </si>
  <si>
    <t>Choose your Major</t>
  </si>
  <si>
    <t>English</t>
  </si>
  <si>
    <t>Visual Arts</t>
  </si>
  <si>
    <t>Geography</t>
  </si>
  <si>
    <t xml:space="preserve"> Bachelor of Education (Secondary Education)</t>
  </si>
  <si>
    <t xml:space="preserve">SP1 English </t>
  </si>
  <si>
    <t>UDC</t>
  </si>
  <si>
    <t>OUA code</t>
  </si>
  <si>
    <t>Title</t>
  </si>
  <si>
    <t>EDSC1012</t>
  </si>
  <si>
    <t>EDS110</t>
  </si>
  <si>
    <t>Managing the Learning Environment</t>
  </si>
  <si>
    <t>PWRP1001</t>
  </si>
  <si>
    <t>PWP110</t>
  </si>
  <si>
    <t>Introduction to Writing</t>
  </si>
  <si>
    <t>EDSC4031</t>
  </si>
  <si>
    <t>EDS133</t>
  </si>
  <si>
    <t>Curriculum and Instruction in Lower Secondary: English</t>
  </si>
  <si>
    <t>NETS1003</t>
  </si>
  <si>
    <t>WEB101</t>
  </si>
  <si>
    <t>Web Communications</t>
  </si>
  <si>
    <t>Learning Theories, Diversity and Differentiation</t>
  </si>
  <si>
    <t>EDUC2008</t>
  </si>
  <si>
    <t>EDC235</t>
  </si>
  <si>
    <t>Teaching Language, Literacy and Literature in Junior Primary</t>
  </si>
  <si>
    <t>EDSC2007</t>
  </si>
  <si>
    <t>EDS210</t>
  </si>
  <si>
    <t>Secondary Professional Experience 1: Planning</t>
  </si>
  <si>
    <t>Specified Elective - must be chosen from list over</t>
  </si>
  <si>
    <t>EDSC2010</t>
  </si>
  <si>
    <t>EDS261</t>
  </si>
  <si>
    <t>Secondary Professional Experience 2: Assessment and Reporting</t>
  </si>
  <si>
    <t>INED3002</t>
  </si>
  <si>
    <t>EDC370</t>
  </si>
  <si>
    <t>Indigenous Australian Education</t>
  </si>
  <si>
    <t>EDSC3008</t>
  </si>
  <si>
    <t>EDS355</t>
  </si>
  <si>
    <t>Curriculum and Culture in Secondary Schools</t>
  </si>
  <si>
    <t>SP3 English</t>
  </si>
  <si>
    <t>EDSC3006</t>
  </si>
  <si>
    <t>EDS360</t>
  </si>
  <si>
    <t>EDSC3010</t>
  </si>
  <si>
    <t>EDS309</t>
  </si>
  <si>
    <t>Educating Adolescents: Diversity and Inclusion</t>
  </si>
  <si>
    <t>EDUC4050</t>
  </si>
  <si>
    <t>EDC445</t>
  </si>
  <si>
    <t>The Professional Educator: Transition to the Profession</t>
  </si>
  <si>
    <t>EDUC4041</t>
  </si>
  <si>
    <t>EDC450</t>
  </si>
  <si>
    <t>Professional Experience 4: The Internship</t>
  </si>
  <si>
    <t>2/4</t>
  </si>
  <si>
    <t>1/2/3/4</t>
  </si>
  <si>
    <t>1/3</t>
  </si>
  <si>
    <t>XINA2004</t>
  </si>
  <si>
    <t>LCS23</t>
  </si>
  <si>
    <t>English Pedagogies &amp; the Integrated Curriculum</t>
  </si>
  <si>
    <t>Analysing Narrative Fiction (Griffith)</t>
  </si>
  <si>
    <t>EDPR3011</t>
  </si>
  <si>
    <t>EDP333</t>
  </si>
  <si>
    <t>XINA2003</t>
  </si>
  <si>
    <t>LCS22</t>
  </si>
  <si>
    <t>EDSC4019</t>
  </si>
  <si>
    <t>EDS365</t>
  </si>
  <si>
    <t>CWRI1004</t>
  </si>
  <si>
    <t>MCA110</t>
  </si>
  <si>
    <t>Australian Literature and History 1890 to 1929 (Griffith)</t>
  </si>
  <si>
    <t>Australian Literature and History 1930 to 1990 (Griffith)</t>
  </si>
  <si>
    <t>XINA3002</t>
  </si>
  <si>
    <t>LCS31</t>
  </si>
  <si>
    <t>XINA3001</t>
  </si>
  <si>
    <t>LCS32</t>
  </si>
  <si>
    <t>Secondary Prof Exp 3: Using Data to Inform Learning and Teaching</t>
  </si>
  <si>
    <t>Understanding Narrative Fiction (Griffith)</t>
  </si>
  <si>
    <t>Curriculum &amp; Instruction in Senior Secondary: English</t>
  </si>
  <si>
    <t>Commencing enrolment:</t>
  </si>
  <si>
    <t>Major Teaching Area:</t>
  </si>
  <si>
    <t>NIL</t>
  </si>
  <si>
    <t>SP1</t>
  </si>
  <si>
    <t>SP3</t>
  </si>
  <si>
    <t>Start Date</t>
  </si>
  <si>
    <t>Select starting SP</t>
  </si>
  <si>
    <t>EDSC4033</t>
  </si>
  <si>
    <t>EDS155</t>
  </si>
  <si>
    <t>EDSC4029</t>
  </si>
  <si>
    <t>EDS310</t>
  </si>
  <si>
    <t>Introduction to History of Art and Design</t>
  </si>
  <si>
    <t>Australian Art</t>
  </si>
  <si>
    <t>VISA1008</t>
  </si>
  <si>
    <t>VIS18</t>
  </si>
  <si>
    <t>EDPR3015</t>
  </si>
  <si>
    <t>EDP385</t>
  </si>
  <si>
    <t>VISA2027</t>
  </si>
  <si>
    <t>VIS24</t>
  </si>
  <si>
    <t>Curtin SPK</t>
  </si>
  <si>
    <t>OUA Code</t>
  </si>
  <si>
    <t>Pre-reqs</t>
  </si>
  <si>
    <t>VISA1014</t>
  </si>
  <si>
    <t>VAR110</t>
  </si>
  <si>
    <t>Drawing</t>
  </si>
  <si>
    <t>Curriculum and Instruction Senior Secondary: The Arts</t>
  </si>
  <si>
    <t>VISA1013</t>
  </si>
  <si>
    <t>EDUC1030</t>
  </si>
  <si>
    <t>VISA2013</t>
  </si>
  <si>
    <t>VSW14</t>
  </si>
  <si>
    <t>EDC153</t>
  </si>
  <si>
    <t>VSW230</t>
  </si>
  <si>
    <t>Fine Art Studio Methods</t>
  </si>
  <si>
    <t>Performing Arts for Educators</t>
  </si>
  <si>
    <t>Fine Art Studio Extension</t>
  </si>
  <si>
    <t>VISA3015</t>
  </si>
  <si>
    <t>VISA3013</t>
  </si>
  <si>
    <t>VSW330</t>
  </si>
  <si>
    <t>VSW31</t>
  </si>
  <si>
    <t>Visual and Media Arts Education</t>
  </si>
  <si>
    <t>Fine Art Concepts and Contexts</t>
  </si>
  <si>
    <t>Fine Art Studio Practice</t>
  </si>
  <si>
    <t>EDSC4025</t>
  </si>
  <si>
    <t>EDSC4027</t>
  </si>
  <si>
    <t>EDS144</t>
  </si>
  <si>
    <t>EDS375</t>
  </si>
  <si>
    <t>Curriculum and Instruction Lower Secondary: Humanities and Social Sciences</t>
  </si>
  <si>
    <t>Curriculum and Instruction Senior Secondary: English</t>
  </si>
  <si>
    <t>Curriculum and Instruction Senior Secondary: Humanities and Social Sciences</t>
  </si>
  <si>
    <t>Curriculum and Instruction in Lower Secondary: The Arts</t>
  </si>
  <si>
    <t>MCA110 Engaging Narrative</t>
  </si>
  <si>
    <t>English Pedagogies and the Integrated Curriculum</t>
  </si>
  <si>
    <t>GEOG1001</t>
  </si>
  <si>
    <t>EDUC1028</t>
  </si>
  <si>
    <t>XINA1083</t>
  </si>
  <si>
    <t>XINA2005</t>
  </si>
  <si>
    <t>EDPR3010</t>
  </si>
  <si>
    <t>XINA3003</t>
  </si>
  <si>
    <t>XINA3004</t>
  </si>
  <si>
    <t>GPH100</t>
  </si>
  <si>
    <t>EDC175</t>
  </si>
  <si>
    <t>HSY111</t>
  </si>
  <si>
    <t>HSY210</t>
  </si>
  <si>
    <t>EDP373</t>
  </si>
  <si>
    <t>HSY311</t>
  </si>
  <si>
    <t>HSY316</t>
  </si>
  <si>
    <t>Human Geography</t>
  </si>
  <si>
    <t>Educators Inquiring About the World</t>
  </si>
  <si>
    <t>Themes in World History 1300-1800 (Griffith)</t>
  </si>
  <si>
    <t>Aboriginal Political Histories (Griffith)</t>
  </si>
  <si>
    <t>Inquiry in the Humanities and Social Sciences Classroom</t>
  </si>
  <si>
    <t>A History of Crime and Punishment (Griffith)</t>
  </si>
  <si>
    <t>Cross-Cultural World History (Griffith)</t>
  </si>
  <si>
    <t>ECON1002</t>
  </si>
  <si>
    <t>BAN12 Introductory Economics</t>
  </si>
  <si>
    <t>PHGY1001</t>
  </si>
  <si>
    <t>GPH110 Physical Geography</t>
  </si>
  <si>
    <t>GEOG2004</t>
  </si>
  <si>
    <t>GPH200 Geographies of Food Security</t>
  </si>
  <si>
    <t>PHGY2001</t>
  </si>
  <si>
    <t>GPH230 Natural Hazards</t>
  </si>
  <si>
    <t>PHGY3001</t>
  </si>
  <si>
    <t>GPH310 Geographies of Health</t>
  </si>
  <si>
    <t>GEOG3003</t>
  </si>
  <si>
    <t>GPH300 Sustainable Livelihoods</t>
  </si>
  <si>
    <t>BAN12</t>
  </si>
  <si>
    <t>GPH110</t>
  </si>
  <si>
    <t>GPH200</t>
  </si>
  <si>
    <t>GPH230</t>
  </si>
  <si>
    <t>GPH310</t>
  </si>
  <si>
    <t>GPH300</t>
  </si>
  <si>
    <t>Order of Study Combinations</t>
  </si>
  <si>
    <t>Year
Period</t>
  </si>
  <si>
    <t>OUMUENGLT</t>
  </si>
  <si>
    <t>OUMUARTST</t>
  </si>
  <si>
    <t>OUMUHUSGE</t>
  </si>
  <si>
    <t>SP1OUMUENGLT</t>
  </si>
  <si>
    <t>English SP1</t>
  </si>
  <si>
    <t>VisArts SP1</t>
  </si>
  <si>
    <t>History SP1</t>
  </si>
  <si>
    <t>History SP3</t>
  </si>
  <si>
    <t>Geography SP1</t>
  </si>
  <si>
    <t>English SP3</t>
  </si>
  <si>
    <t>VisArts SP3</t>
  </si>
  <si>
    <t>Geography SP3</t>
  </si>
  <si>
    <t>SP1OUMUARTST</t>
  </si>
  <si>
    <t>SP1OUMUHUSHI</t>
  </si>
  <si>
    <t>SpElec</t>
  </si>
  <si>
    <t>SP3OUMUENGLT</t>
  </si>
  <si>
    <t>SP3OUMUARTST</t>
  </si>
  <si>
    <t>SP3OUMUHUSHI</t>
  </si>
  <si>
    <t>SP1OUMUHUSGE</t>
  </si>
  <si>
    <t>SP3OUMUHUSGE</t>
  </si>
  <si>
    <t>1/2/4</t>
  </si>
  <si>
    <t>1/3/4</t>
  </si>
  <si>
    <t>1/2/3</t>
  </si>
  <si>
    <t>Curriculum and Instruction Lower Secondary: The Arts</t>
  </si>
  <si>
    <t xml:space="preserve">SP1 VisArts </t>
  </si>
  <si>
    <t>SP3 VisArts</t>
  </si>
  <si>
    <t xml:space="preserve">Credits to Complete: </t>
  </si>
  <si>
    <t>800 credit points required</t>
  </si>
  <si>
    <t>SP1 History</t>
  </si>
  <si>
    <t>ES144</t>
  </si>
  <si>
    <t>EDS261 + C&amp;I Senior</t>
  </si>
  <si>
    <t>Guidelines for Enrolment in Bachelor of Education (Secondary Education)</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</si>
  <si>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</si>
  <si>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</si>
  <si>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</si>
  <si>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Availability 2020</t>
  </si>
  <si>
    <t>SP1 Geography</t>
  </si>
  <si>
    <t>Introductory Economics</t>
  </si>
  <si>
    <t>Physical Geography</t>
  </si>
  <si>
    <t>Geographies of Food Security</t>
  </si>
  <si>
    <t>Geographies of Health</t>
  </si>
  <si>
    <t>Sustainable Livelihoods</t>
  </si>
  <si>
    <t>being archived Jan 2021 - replaced with Places Landscapes Regions</t>
  </si>
  <si>
    <t>VSW21</t>
  </si>
  <si>
    <t>All other units</t>
  </si>
  <si>
    <t>EDC135 + EDC245</t>
  </si>
  <si>
    <t>EDC163 + EDS110</t>
  </si>
  <si>
    <t>Is currently EDC155 + EDC151 - needs to be updated</t>
  </si>
  <si>
    <t>Is currently nothing - needs to be updated?</t>
  </si>
  <si>
    <t xml:space="preserve">Should there be a pre-req? </t>
  </si>
  <si>
    <t>Curriculum and Instruction Lower Secondary: HASS</t>
  </si>
  <si>
    <t>Curriculum and Instruction Senior Secondary: HASS</t>
  </si>
  <si>
    <t>Secondary Prof Exp 3: Using Data to Inform Teach and Learn</t>
  </si>
  <si>
    <t>Prior Study</t>
  </si>
  <si>
    <t>NILNIL</t>
  </si>
  <si>
    <t>NIL NIL</t>
  </si>
  <si>
    <t>If you have any queries about your course, please contact OpenCurtin on OpenCurtin@curtin.edu.au</t>
  </si>
  <si>
    <t>List of Specified Electives</t>
  </si>
  <si>
    <t>iSTEM</t>
  </si>
  <si>
    <t>EDUC4033</t>
  </si>
  <si>
    <t>EDC492</t>
  </si>
  <si>
    <t>iSTEM Education through Digital Stories</t>
  </si>
  <si>
    <t>EDUC4035</t>
  </si>
  <si>
    <t>EDC493</t>
  </si>
  <si>
    <t>iSTEM: Social Issues</t>
  </si>
  <si>
    <t>EDUC4026</t>
  </si>
  <si>
    <t>EDC488</t>
  </si>
  <si>
    <t>Project-based iSTEM Education</t>
  </si>
  <si>
    <t>English Language and Literacy</t>
  </si>
  <si>
    <t>EDUC4024</t>
  </si>
  <si>
    <t>EDC486</t>
  </si>
  <si>
    <t>Creating &amp; Responding to Literature</t>
  </si>
  <si>
    <t>EDUC4037</t>
  </si>
  <si>
    <t>EDC494</t>
  </si>
  <si>
    <t>Language and Diversity</t>
  </si>
  <si>
    <t>EDUC4025</t>
  </si>
  <si>
    <t>EDC487</t>
  </si>
  <si>
    <t>Creative Literacies</t>
  </si>
  <si>
    <t>Literacy and Numeracy in Diverse Populations</t>
  </si>
  <si>
    <t>EDUC4028</t>
  </si>
  <si>
    <t>EDC490</t>
  </si>
  <si>
    <t>Supporting Literacy &amp; Numeracy Development for Diverse Learners</t>
  </si>
  <si>
    <t>EDUC4045</t>
  </si>
  <si>
    <t>EDC460</t>
  </si>
  <si>
    <t>Literacy &amp; Numeracy for Aboriginal &amp; Torres Strait Islander (ATSI) Learners</t>
  </si>
  <si>
    <t>EDUC4027</t>
  </si>
  <si>
    <t>EDC489</t>
  </si>
  <si>
    <t>Social Justice in Literacy &amp; Numeracy Learning</t>
  </si>
  <si>
    <t>EDUC4043</t>
  </si>
  <si>
    <t>EDC465</t>
  </si>
  <si>
    <t>Alternative Approaches to Teaching Literacy &amp; Numeracy</t>
  </si>
  <si>
    <t>Technologies</t>
  </si>
  <si>
    <t>EDUC4030</t>
  </si>
  <si>
    <t>EDC491</t>
  </si>
  <si>
    <t>Technologies: Coding for Teachers</t>
  </si>
  <si>
    <t>EDUC4039</t>
  </si>
  <si>
    <t>EDC495</t>
  </si>
  <si>
    <t>Technologies: Design Solutions</t>
  </si>
  <si>
    <t>EDUC4047</t>
  </si>
  <si>
    <t>EDC470</t>
  </si>
  <si>
    <t>Technologies: Digital Solutions</t>
  </si>
  <si>
    <t>Catholic Education</t>
  </si>
  <si>
    <t>CTED4003</t>
  </si>
  <si>
    <t>EDC483</t>
  </si>
  <si>
    <t>An Introduction to Catholic Education</t>
  </si>
  <si>
    <t>CTED4005</t>
  </si>
  <si>
    <t>EDC485</t>
  </si>
  <si>
    <t>Prayer &amp; Morality in Catholic Studies</t>
  </si>
  <si>
    <t>CTED4004</t>
  </si>
  <si>
    <t>EDC484</t>
  </si>
  <si>
    <t>Creed &amp; Sacraments in Catholic Studies</t>
  </si>
  <si>
    <t>Specified Elective - please choose from the list below</t>
  </si>
  <si>
    <t>School are changing pre-reqs to allow B.Ed students to enrol</t>
  </si>
  <si>
    <t>C&amp;I Unit</t>
  </si>
  <si>
    <t>Major TA Unit</t>
  </si>
  <si>
    <t>Specified Elective</t>
  </si>
  <si>
    <t>Currently a SP4 avail, but we are chaning to 1/3</t>
  </si>
  <si>
    <t>XINA2001 not running in 2020 - needs replacement</t>
  </si>
  <si>
    <t>New units required here</t>
  </si>
  <si>
    <t>XINA1080 not running in 2020 - needs replacement</t>
  </si>
  <si>
    <t>3/4</t>
  </si>
  <si>
    <t>4</t>
  </si>
  <si>
    <t>2/3/4</t>
  </si>
  <si>
    <t>2</t>
  </si>
  <si>
    <t>3</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</si>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</sst>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d\ mmmm\ yyyy;@"/>
  </numFmts>
  <fonts count="29" x14ac:knownFonts="1">
    <font>
      <sz val="11"/>
      <color theme="1"/>
      <name val="Calibri"/>
      <family val="2"/>
      <scheme val="minor"/>
    </font>
    <font>
      <b/>
      <sz val="11"/>
      <color theme="1"/>
      <name val="Calibri"/>
      <family val="2"/>
      <scheme val="minor"/>
    </font>
    <font>
      <b/>
      <sz val="11"/>
      <color theme="1"/>
      <name val="Arial"/>
      <family val="2"/>
    </font>
    <font>
      <b/>
      <sz val="11"/>
      <color theme="1"/>
      <name val="Segoe UI"/>
      <family val="2"/>
    </font>
    <font>
      <sz val="11"/>
      <color theme="1"/>
      <name val="Segoe UI"/>
      <family val="2"/>
    </font>
    <font>
      <b/>
      <sz val="8"/>
      <color theme="0"/>
      <name val="Segoe UI"/>
      <family val="2"/>
    </font>
    <font>
      <b/>
      <sz val="10"/>
      <color theme="1"/>
      <name val="Segoe UI"/>
      <family val="2"/>
    </font>
    <font>
      <sz val="9"/>
      <color theme="1"/>
      <name val="Segoe UI"/>
      <family val="2"/>
    </font>
    <font>
      <sz val="8"/>
      <name val="Segoe UI"/>
      <family val="2"/>
    </font>
    <font>
      <sz val="11"/>
      <color theme="1"/>
      <name val="Arial"/>
      <family val="2"/>
    </font>
    <font>
      <b/>
      <sz val="9"/>
      <color theme="1"/>
      <name val="Segoe UI"/>
      <family val="2"/>
    </font>
    <font>
      <b/>
      <sz val="8"/>
      <color theme="1"/>
      <name val="Segoe UI"/>
      <family val="2"/>
    </font>
    <font>
      <sz val="10"/>
      <color theme="1"/>
      <name val="Calibri"/>
      <family val="2"/>
      <scheme val="minor"/>
    </font>
    <font>
      <sz val="10"/>
      <color indexed="8"/>
      <name val="Arial"/>
      <family val="2"/>
    </font>
    <font>
      <b/>
      <sz val="10"/>
      <color theme="1"/>
      <name val="Calibri"/>
      <family val="2"/>
      <scheme val="minor"/>
    </font>
    <font>
      <sz val="9"/>
      <name val="Segoe UI"/>
      <family val="2"/>
    </font>
    <font>
      <sz val="11"/>
      <color theme="0"/>
      <name val="Calibri"/>
      <family val="2"/>
      <scheme val="minor"/>
    </font>
    <font>
      <sz val="9"/>
      <color theme="0"/>
      <name val="Segoe UI"/>
      <family val="2"/>
    </font>
    <font>
      <b/>
      <sz val="9"/>
      <color theme="0"/>
      <name val="Arial"/>
      <family val="2"/>
    </font>
    <font>
      <sz val="8"/>
      <color theme="1"/>
      <name val="Arial"/>
      <family val="2"/>
    </font>
    <font>
      <sz val="11"/>
      <name val="Calibri"/>
      <family val="2"/>
      <scheme val="minor"/>
    </font>
    <font>
      <b/>
      <sz val="12"/>
      <color theme="1"/>
      <name val="Calibri"/>
      <family val="2"/>
      <scheme val="minor"/>
    </font>
    <font>
      <sz val="7"/>
      <color theme="1"/>
      <name val="Segoe UI"/>
      <family val="2"/>
    </font>
    <font>
      <b/>
      <sz val="10"/>
      <name val="Segoe UI"/>
      <family val="2"/>
    </font>
    <font>
      <sz val="6"/>
      <color theme="1"/>
      <name val="Segoe UI"/>
      <family val="2"/>
    </font>
    <font>
      <sz val="11"/>
      <color rgb="FF9C6500"/>
      <name val="Calibri"/>
      <family val="2"/>
      <scheme val="minor"/>
    </font>
    <font>
      <b/>
      <sz val="10"/>
      <color theme="0"/>
      <name val="Segoe UI"/>
      <family val="2"/>
    </font>
    <font>
      <sz val="7"/>
      <color theme="1"/>
      <name val="Arial"/>
      <family val="2"/>
    </font>
    <font>
      <sz val="11"/>
      <color rgb="FF9C0006"/>
      <name val="Calibri"/>
      <family val="2"/>
      <scheme val="minor"/>
    </font>
  </fonts>
  <fills count="18">
    <fill>
      <patternFill patternType="none"/>
    </fill>
    <fill>
      <patternFill patternType="gray125"/>
    </fill>
    <fill>
      <patternFill patternType="solid">
        <fgColor rgb="FF538DD5"/>
        <bgColor indexed="64"/>
      </patternFill>
    </fill>
    <fill>
      <patternFill patternType="solid">
        <fgColor rgb="FF95B3D7"/>
        <bgColor indexed="64"/>
      </patternFill>
    </fill>
    <fill>
      <patternFill patternType="solid">
        <fgColor theme="0"/>
        <bgColor indexed="64"/>
      </patternFill>
    </fill>
    <fill>
      <patternFill patternType="solid">
        <fgColor theme="1" tint="0.149998474074526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999999"/>
        <bgColor indexed="64"/>
      </patternFill>
    </fill>
    <fill>
      <patternFill patternType="solid">
        <fgColor rgb="FFFFEB9C"/>
      </patternFill>
    </fill>
    <fill>
      <patternFill patternType="solid">
        <fgColor rgb="FF9BC2E6"/>
        <bgColor indexed="64"/>
      </patternFill>
    </fill>
    <fill>
      <patternFill patternType="solid">
        <fgColor rgb="FFFFC7CE"/>
      </patternFill>
    </fill>
  </fills>
  <borders count="21">
    <border>
      <left/>
      <right/>
      <top/>
      <bottom/>
      <diagonal/>
    </border>
    <border>
      <left/>
      <right/>
      <top/>
      <bottom style="thin">
        <color rgb="FF6D6E71"/>
      </bottom>
      <diagonal/>
    </border>
    <border>
      <left style="thin">
        <color rgb="FF6D6E71"/>
      </left>
      <right/>
      <top style="thin">
        <color rgb="FF6D6E71"/>
      </top>
      <bottom style="thin">
        <color rgb="FF6D6E71"/>
      </bottom>
      <diagonal/>
    </border>
    <border>
      <left/>
      <right/>
      <top style="thin">
        <color rgb="FF6D6E71"/>
      </top>
      <bottom style="thin">
        <color rgb="FF6D6E71"/>
      </bottom>
      <diagonal/>
    </border>
    <border>
      <left/>
      <right style="thin">
        <color rgb="FF6D6E71"/>
      </right>
      <top style="thin">
        <color rgb="FF6D6E71"/>
      </top>
      <bottom style="thin">
        <color rgb="FF6D6E71"/>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style="thin">
        <color theme="0" tint="-0.14993743705557422"/>
      </left>
      <right/>
      <top style="thin">
        <color theme="0" tint="-0.14996795556505021"/>
      </top>
      <bottom style="thin">
        <color rgb="FF6D6E71"/>
      </bottom>
      <diagonal/>
    </border>
    <border>
      <left/>
      <right/>
      <top/>
      <bottom style="medium">
        <color indexed="64"/>
      </bottom>
      <diagonal/>
    </border>
    <border>
      <left/>
      <right style="thin">
        <color theme="0" tint="-0.24994659260841701"/>
      </right>
      <top/>
      <bottom/>
      <diagonal/>
    </border>
    <border>
      <left/>
      <right/>
      <top style="thin">
        <color auto="1"/>
      </top>
      <bottom style="thin">
        <color auto="1"/>
      </bottom>
      <diagonal/>
    </border>
    <border>
      <left/>
      <right/>
      <top style="thin">
        <color theme="0" tint="-0.14996795556505021"/>
      </top>
      <bottom style="thin">
        <color rgb="FF6D6E71"/>
      </bottom>
      <diagonal/>
    </border>
    <border>
      <left/>
      <right/>
      <top style="thin">
        <color theme="0"/>
      </top>
      <bottom/>
      <diagonal/>
    </border>
    <border>
      <left/>
      <right/>
      <top style="thin">
        <color theme="0" tint="-0.1498764000366222"/>
      </top>
      <bottom style="thin">
        <color theme="0" tint="-0.1498458815271462"/>
      </bottom>
      <diagonal/>
    </border>
    <border>
      <left/>
      <right style="thin">
        <color theme="0" tint="-0.14990691854609822"/>
      </right>
      <top style="thin">
        <color theme="0" tint="-0.1498764000366222"/>
      </top>
      <bottom style="thin">
        <color theme="0" tint="-0.1498458815271462"/>
      </bottom>
      <diagonal/>
    </border>
    <border>
      <left/>
      <right/>
      <top style="thin">
        <color theme="0" tint="-0.1498458815271462"/>
      </top>
      <bottom style="thin">
        <color theme="0" tint="-0.1498764000366222"/>
      </bottom>
      <diagonal/>
    </border>
    <border>
      <left/>
      <right style="thin">
        <color theme="0" tint="-0.14990691854609822"/>
      </right>
      <top style="thin">
        <color theme="0" tint="-0.1498458815271462"/>
      </top>
      <bottom style="thin">
        <color theme="0" tint="-0.1498764000366222"/>
      </bottom>
      <diagonal/>
    </border>
    <border>
      <left/>
      <right/>
      <top style="thin">
        <color theme="0" tint="-0.14993743705557422"/>
      </top>
      <bottom style="thin">
        <color theme="0" tint="-0.14996795556505021"/>
      </bottom>
      <diagonal/>
    </border>
  </borders>
  <cellStyleXfs count="4">
    <xf numFmtId="0" fontId="0" fillId="0" borderId="0"/>
    <xf numFmtId="0" fontId="13" fillId="0" borderId="0">
      <alignment vertical="top"/>
    </xf>
    <xf numFmtId="0" fontId="25" fillId="15" borderId="0" applyNumberFormat="0" applyBorder="0" applyAlignment="0" applyProtection="0"/>
    <xf numFmtId="0" fontId="28" fillId="17" borderId="0" applyNumberFormat="0" applyBorder="0" applyAlignment="0" applyProtection="0"/>
  </cellStyleXfs>
  <cellXfs count="174">
    <xf numFmtId="0" fontId="0" fillId="0" borderId="0" xfId="0"/>
    <xf numFmtId="0" fontId="1" fillId="0" borderId="0" xfId="0" applyFont="1"/>
    <xf numFmtId="0" fontId="12" fillId="0" borderId="0" xfId="0" applyFont="1" applyAlignment="1"/>
    <xf numFmtId="0" fontId="0" fillId="6" borderId="0" xfId="0" applyFill="1"/>
    <xf numFmtId="0" fontId="12" fillId="6" borderId="0" xfId="0" applyFont="1" applyFill="1" applyAlignment="1"/>
    <xf numFmtId="0" fontId="0" fillId="6" borderId="0" xfId="0" applyFill="1" applyBorder="1"/>
    <xf numFmtId="0" fontId="0" fillId="0" borderId="0" xfId="0" applyFill="1"/>
    <xf numFmtId="0" fontId="0" fillId="7" borderId="0" xfId="0" applyFill="1"/>
    <xf numFmtId="0" fontId="12" fillId="7" borderId="0" xfId="0" applyFont="1" applyFill="1" applyAlignment="1"/>
    <xf numFmtId="0" fontId="12" fillId="8" borderId="0" xfId="0" applyFont="1" applyFill="1" applyAlignment="1"/>
    <xf numFmtId="0" fontId="0" fillId="0" borderId="0" xfId="0" applyAlignment="1">
      <alignment horizontal="center"/>
    </xf>
    <xf numFmtId="0" fontId="12" fillId="0" borderId="0" xfId="0" applyFont="1" applyAlignment="1">
      <alignment horizontal="center"/>
    </xf>
    <xf numFmtId="49" fontId="12" fillId="0" borderId="0" xfId="0" applyNumberFormat="1" applyFont="1" applyAlignment="1">
      <alignment horizontal="center"/>
    </xf>
    <xf numFmtId="49" fontId="12" fillId="6" borderId="0" xfId="0" applyNumberFormat="1" applyFont="1" applyFill="1" applyAlignment="1">
      <alignment horizontal="center"/>
    </xf>
    <xf numFmtId="49" fontId="12" fillId="8" borderId="0" xfId="0" applyNumberFormat="1" applyFont="1" applyFill="1" applyAlignment="1">
      <alignment horizontal="center"/>
    </xf>
    <xf numFmtId="0" fontId="0" fillId="6" borderId="11" xfId="0" applyFill="1" applyBorder="1"/>
    <xf numFmtId="0" fontId="12" fillId="6" borderId="11" xfId="0" applyFont="1" applyFill="1" applyBorder="1" applyAlignment="1"/>
    <xf numFmtId="49" fontId="12" fillId="6" borderId="11" xfId="0" applyNumberFormat="1" applyFont="1" applyFill="1" applyBorder="1" applyAlignment="1">
      <alignment horizontal="center"/>
    </xf>
    <xf numFmtId="0" fontId="0" fillId="0" borderId="11" xfId="0" applyFill="1" applyBorder="1"/>
    <xf numFmtId="0" fontId="0" fillId="0" borderId="11" xfId="0" applyBorder="1"/>
    <xf numFmtId="0" fontId="12" fillId="8" borderId="11" xfId="0" applyFont="1" applyFill="1" applyBorder="1" applyAlignment="1"/>
    <xf numFmtId="49" fontId="12" fillId="8" borderId="11" xfId="0" applyNumberFormat="1" applyFont="1" applyFill="1" applyBorder="1" applyAlignment="1">
      <alignment horizontal="center"/>
    </xf>
    <xf numFmtId="0" fontId="12" fillId="0" borderId="11" xfId="0" applyFont="1" applyBorder="1" applyAlignment="1"/>
    <xf numFmtId="49" fontId="12" fillId="0" borderId="11" xfId="0" applyNumberFormat="1" applyFont="1" applyBorder="1" applyAlignment="1">
      <alignment horizontal="center"/>
    </xf>
    <xf numFmtId="0" fontId="0" fillId="7" borderId="11" xfId="0" applyFill="1" applyBorder="1"/>
    <xf numFmtId="0" fontId="12" fillId="7" borderId="11" xfId="0" applyFont="1" applyFill="1" applyBorder="1" applyAlignment="1"/>
    <xf numFmtId="0" fontId="12" fillId="0" borderId="0" xfId="0" applyFont="1" applyFill="1" applyAlignment="1">
      <alignment horizontal="center"/>
    </xf>
    <xf numFmtId="0" fontId="12" fillId="0" borderId="11" xfId="0" applyFont="1" applyFill="1" applyBorder="1" applyAlignment="1">
      <alignment horizontal="center"/>
    </xf>
    <xf numFmtId="0" fontId="14" fillId="0" borderId="0" xfId="0" applyFont="1" applyFill="1" applyAlignment="1">
      <alignment horizontal="right" vertical="center"/>
    </xf>
    <xf numFmtId="0" fontId="14" fillId="0" borderId="0" xfId="0" applyFont="1" applyAlignment="1">
      <alignment horizontal="right" vertical="center"/>
    </xf>
    <xf numFmtId="0" fontId="0" fillId="0" borderId="0" xfId="0" applyFill="1" applyBorder="1"/>
    <xf numFmtId="0" fontId="0" fillId="0" borderId="0" xfId="0" applyBorder="1"/>
    <xf numFmtId="0" fontId="12" fillId="0" borderId="0" xfId="0" applyFont="1"/>
    <xf numFmtId="0" fontId="12" fillId="0" borderId="0" xfId="0" applyFont="1" applyBorder="1" applyAlignment="1"/>
    <xf numFmtId="0" fontId="12" fillId="0" borderId="11" xfId="0" applyFont="1" applyBorder="1"/>
    <xf numFmtId="0" fontId="14" fillId="0" borderId="0" xfId="0" applyFont="1"/>
    <xf numFmtId="0" fontId="18" fillId="10" borderId="0" xfId="0" applyFont="1" applyFill="1" applyAlignment="1"/>
    <xf numFmtId="0" fontId="19" fillId="11" borderId="13" xfId="0" applyFont="1" applyFill="1" applyBorder="1" applyAlignment="1">
      <alignment horizontal="center" vertical="center" wrapText="1"/>
    </xf>
    <xf numFmtId="0" fontId="19" fillId="11" borderId="13" xfId="0" applyFont="1" applyFill="1" applyBorder="1" applyAlignment="1">
      <alignment horizont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20" fillId="0" borderId="0" xfId="0" applyFont="1"/>
    <xf numFmtId="0" fontId="14" fillId="0" borderId="0" xfId="0" applyFont="1" applyAlignment="1">
      <alignment horizontal="left"/>
    </xf>
    <xf numFmtId="0" fontId="12" fillId="0" borderId="0" xfId="0" applyFont="1" applyAlignment="1">
      <alignment horizontal="left"/>
    </xf>
    <xf numFmtId="0" fontId="12" fillId="0" borderId="0" xfId="0" applyFont="1" applyFill="1" applyAlignment="1">
      <alignment horizontal="left"/>
    </xf>
    <xf numFmtId="0" fontId="14" fillId="8" borderId="0" xfId="0" applyFont="1" applyFill="1" applyAlignment="1">
      <alignment horizontal="right" vertical="center"/>
    </xf>
    <xf numFmtId="0" fontId="0" fillId="8" borderId="0" xfId="0" applyFill="1"/>
    <xf numFmtId="0" fontId="0" fillId="8" borderId="11" xfId="0" applyFill="1" applyBorder="1"/>
    <xf numFmtId="0" fontId="12" fillId="6" borderId="0" xfId="0" applyFont="1" applyFill="1" applyAlignment="1">
      <alignment horizontal="center"/>
    </xf>
    <xf numFmtId="0" fontId="14" fillId="6" borderId="0" xfId="0" applyFont="1" applyFill="1" applyAlignment="1">
      <alignment horizontal="right" vertical="center"/>
    </xf>
    <xf numFmtId="0" fontId="12" fillId="6" borderId="11" xfId="0" applyFont="1" applyFill="1" applyBorder="1" applyAlignment="1">
      <alignment horizontal="center"/>
    </xf>
    <xf numFmtId="0" fontId="21" fillId="0" borderId="0" xfId="0" applyFont="1" applyAlignment="1">
      <alignment horizontal="center" vertical="center"/>
    </xf>
    <xf numFmtId="0" fontId="21" fillId="0" borderId="0" xfId="0" applyFont="1"/>
    <xf numFmtId="0" fontId="0" fillId="8" borderId="0" xfId="0" applyFont="1" applyFill="1" applyBorder="1" applyAlignment="1">
      <alignment horizontal="center" vertical="center"/>
    </xf>
    <xf numFmtId="0" fontId="0" fillId="8" borderId="0" xfId="0" applyFont="1" applyFill="1" applyAlignment="1">
      <alignment horizontal="center" vertical="center"/>
    </xf>
    <xf numFmtId="0" fontId="0" fillId="12" borderId="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0" xfId="0" applyFont="1" applyFill="1" applyAlignment="1">
      <alignment horizontal="center" vertical="center"/>
    </xf>
    <xf numFmtId="49" fontId="0" fillId="0" borderId="0" xfId="0" applyNumberFormat="1" applyAlignment="1">
      <alignment horizontal="center"/>
    </xf>
    <xf numFmtId="0" fontId="12" fillId="6" borderId="0" xfId="0" applyFont="1" applyFill="1"/>
    <xf numFmtId="0" fontId="12" fillId="6" borderId="0" xfId="0" applyFont="1" applyFill="1" applyBorder="1" applyAlignment="1"/>
    <xf numFmtId="0" fontId="12" fillId="6" borderId="0" xfId="0" applyFont="1" applyFill="1" applyAlignment="1">
      <alignment horizontal="center" vertical="center"/>
    </xf>
    <xf numFmtId="0" fontId="1" fillId="13" borderId="0" xfId="0" applyFont="1" applyFill="1" applyAlignment="1">
      <alignment vertical="center"/>
    </xf>
    <xf numFmtId="0" fontId="0" fillId="13" borderId="0" xfId="0" applyFill="1"/>
    <xf numFmtId="0" fontId="0" fillId="13" borderId="0" xfId="0" applyFill="1" applyAlignment="1">
      <alignment horizontal="center"/>
    </xf>
    <xf numFmtId="0" fontId="0" fillId="13" borderId="0" xfId="0" applyFill="1" applyAlignment="1">
      <alignment vertical="center"/>
    </xf>
    <xf numFmtId="0" fontId="0" fillId="13" borderId="0" xfId="0" applyFill="1" applyAlignment="1">
      <alignment horizontal="center" vertical="center"/>
    </xf>
    <xf numFmtId="0" fontId="12" fillId="6" borderId="0" xfId="0" applyFont="1" applyFill="1" applyBorder="1" applyAlignment="1">
      <alignment horizontal="right" vertical="center"/>
    </xf>
    <xf numFmtId="0" fontId="12" fillId="6" borderId="11" xfId="0" applyFont="1" applyFill="1" applyBorder="1" applyAlignment="1">
      <alignment horizontal="right"/>
    </xf>
    <xf numFmtId="49" fontId="12" fillId="6" borderId="0" xfId="0" applyNumberFormat="1" applyFont="1" applyFill="1" applyBorder="1" applyAlignment="1">
      <alignment horizontal="center"/>
    </xf>
    <xf numFmtId="0" fontId="14" fillId="6" borderId="11" xfId="0" applyFont="1" applyFill="1" applyBorder="1" applyAlignment="1">
      <alignment horizontal="right" vertical="center"/>
    </xf>
    <xf numFmtId="0" fontId="12" fillId="0" borderId="11" xfId="0" applyFont="1" applyFill="1" applyBorder="1" applyAlignment="1">
      <alignment horizontal="right" vertical="center"/>
    </xf>
    <xf numFmtId="0" fontId="0" fillId="0" borderId="0" xfId="0" applyFont="1" applyFill="1" applyAlignment="1">
      <alignment horizontal="center" vertical="center"/>
    </xf>
    <xf numFmtId="0" fontId="0" fillId="8" borderId="0" xfId="0" applyFill="1" applyBorder="1"/>
    <xf numFmtId="0" fontId="12" fillId="8" borderId="0" xfId="0" applyFont="1" applyFill="1" applyBorder="1" applyAlignment="1"/>
    <xf numFmtId="49" fontId="12" fillId="8" borderId="0" xfId="0" applyNumberFormat="1" applyFont="1" applyFill="1" applyBorder="1" applyAlignment="1">
      <alignment horizontal="center"/>
    </xf>
    <xf numFmtId="0" fontId="0" fillId="0" borderId="0" xfId="0" applyFill="1" applyBorder="1" applyAlignment="1">
      <alignment horizontal="left" vertical="center"/>
    </xf>
    <xf numFmtId="0" fontId="12" fillId="0" borderId="11" xfId="0" applyFont="1" applyBorder="1" applyAlignment="1">
      <alignment horizontal="left"/>
    </xf>
    <xf numFmtId="0" fontId="20" fillId="12" borderId="0" xfId="0" applyFont="1" applyFill="1" applyBorder="1" applyAlignment="1">
      <alignment horizontal="center" vertical="center"/>
    </xf>
    <xf numFmtId="0" fontId="0" fillId="0" borderId="11" xfId="0" applyFill="1" applyBorder="1" applyAlignment="1">
      <alignment horizontal="center" vertical="center"/>
    </xf>
    <xf numFmtId="0" fontId="0" fillId="6" borderId="11" xfId="0" applyFont="1" applyFill="1" applyBorder="1" applyAlignment="1">
      <alignment horizontal="center" vertical="center"/>
    </xf>
    <xf numFmtId="0" fontId="0" fillId="8" borderId="11" xfId="0" applyFont="1" applyFill="1" applyBorder="1" applyAlignment="1">
      <alignment horizontal="center" vertical="center"/>
    </xf>
    <xf numFmtId="0" fontId="1" fillId="13" borderId="0" xfId="0" applyFont="1" applyFill="1" applyAlignment="1">
      <alignment horizontal="center" vertical="center"/>
    </xf>
    <xf numFmtId="0" fontId="1" fillId="13" borderId="0" xfId="0" applyFont="1" applyFill="1" applyAlignment="1">
      <alignment horizontal="left" vertical="center"/>
    </xf>
    <xf numFmtId="0" fontId="25" fillId="15" borderId="0" xfId="2"/>
    <xf numFmtId="49" fontId="25" fillId="15" borderId="11" xfId="2" applyNumberFormat="1" applyBorder="1" applyAlignment="1">
      <alignment horizontal="center"/>
    </xf>
    <xf numFmtId="49" fontId="25" fillId="15" borderId="0" xfId="2" applyNumberFormat="1" applyAlignment="1">
      <alignment horizontal="center"/>
    </xf>
    <xf numFmtId="49" fontId="25" fillId="15" borderId="0" xfId="2" applyNumberFormat="1" applyAlignment="1">
      <alignment horizontal="center" vertical="center"/>
    </xf>
    <xf numFmtId="0" fontId="14" fillId="8" borderId="11" xfId="0" applyFont="1" applyFill="1" applyBorder="1" applyAlignment="1">
      <alignment horizontal="right" vertical="center"/>
    </xf>
    <xf numFmtId="0" fontId="0" fillId="0" borderId="11" xfId="0" applyFill="1" applyBorder="1" applyAlignment="1">
      <alignment horizontal="center"/>
    </xf>
    <xf numFmtId="0" fontId="12" fillId="0" borderId="0" xfId="0" applyFont="1" applyFill="1" applyBorder="1" applyAlignment="1">
      <alignment horizontal="center"/>
    </xf>
    <xf numFmtId="0" fontId="0" fillId="12" borderId="0" xfId="0" applyFill="1"/>
    <xf numFmtId="0" fontId="0" fillId="8" borderId="0" xfId="0" applyFont="1" applyFill="1" applyBorder="1" applyAlignment="1">
      <alignment horizontal="left" vertical="center"/>
    </xf>
    <xf numFmtId="0" fontId="28" fillId="17" borderId="0" xfId="3"/>
    <xf numFmtId="49" fontId="0" fillId="0" borderId="0" xfId="0" applyNumberFormat="1"/>
    <xf numFmtId="49" fontId="0" fillId="6" borderId="0" xfId="0" applyNumberFormat="1" applyFill="1" applyAlignment="1">
      <alignment horizontal="center"/>
    </xf>
    <xf numFmtId="0" fontId="0" fillId="0" borderId="0" xfId="0" applyBorder="1" applyAlignment="1">
      <alignment horizontal="center"/>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Border="1"/>
    <xf numFmtId="0" fontId="0" fillId="0" borderId="0" xfId="0" applyFill="1" applyBorder="1" applyAlignment="1">
      <alignment horizontal="center"/>
    </xf>
    <xf numFmtId="49" fontId="12" fillId="0" borderId="0" xfId="0" applyNumberFormat="1" applyFont="1" applyBorder="1" applyAlignment="1">
      <alignment horizontal="center"/>
    </xf>
    <xf numFmtId="0" fontId="0" fillId="6" borderId="0" xfId="0" applyFont="1" applyFill="1" applyBorder="1" applyAlignment="1">
      <alignment horizontal="center" vertical="center" wrapText="1"/>
    </xf>
    <xf numFmtId="0" fontId="6" fillId="4" borderId="0" xfId="0" applyFont="1" applyFill="1" applyBorder="1" applyAlignment="1" applyProtection="1">
      <alignment horizontal="center" vertical="center" wrapText="1"/>
    </xf>
    <xf numFmtId="0" fontId="0" fillId="0" borderId="0" xfId="0" applyProtection="1"/>
    <xf numFmtId="0" fontId="6" fillId="4" borderId="0" xfId="0" applyFont="1" applyFill="1" applyAlignment="1" applyProtection="1"/>
    <xf numFmtId="0" fontId="17" fillId="4" borderId="0" xfId="0" applyFont="1" applyFill="1" applyBorder="1" applyAlignment="1" applyProtection="1">
      <alignment horizontal="center" vertical="center"/>
    </xf>
    <xf numFmtId="164" fontId="17" fillId="4" borderId="0" xfId="0" applyNumberFormat="1" applyFont="1" applyFill="1" applyBorder="1" applyAlignment="1" applyProtection="1">
      <alignment vertical="center" wrapText="1"/>
    </xf>
    <xf numFmtId="0" fontId="5" fillId="5" borderId="2" xfId="0" applyFont="1" applyFill="1" applyBorder="1" applyAlignment="1" applyProtection="1">
      <alignment horizontal="left" vertical="center" indent="1"/>
    </xf>
    <xf numFmtId="0" fontId="5" fillId="5" borderId="3" xfId="0" applyFont="1" applyFill="1" applyBorder="1" applyAlignment="1" applyProtection="1">
      <alignment horizontal="left" vertical="center"/>
    </xf>
    <xf numFmtId="0" fontId="5" fillId="5" borderId="3" xfId="0" applyFont="1" applyFill="1" applyBorder="1" applyAlignment="1" applyProtection="1">
      <alignment vertical="center"/>
    </xf>
    <xf numFmtId="0" fontId="5" fillId="5" borderId="3" xfId="0" applyFont="1" applyFill="1" applyBorder="1" applyAlignment="1" applyProtection="1">
      <alignment horizontal="center" vertical="center"/>
    </xf>
    <xf numFmtId="0" fontId="15" fillId="0" borderId="5" xfId="0" applyFont="1" applyFill="1" applyBorder="1" applyAlignment="1" applyProtection="1">
      <alignment horizontal="left" vertical="center" wrapText="1"/>
    </xf>
    <xf numFmtId="0" fontId="15" fillId="4" borderId="6" xfId="0" applyFont="1" applyFill="1" applyBorder="1" applyAlignment="1" applyProtection="1">
      <alignment horizontal="left" vertical="center" wrapText="1"/>
    </xf>
    <xf numFmtId="0" fontId="7" fillId="4" borderId="6" xfId="0" applyFont="1" applyFill="1" applyBorder="1" applyAlignment="1" applyProtection="1">
      <alignment horizontal="center" vertical="center" wrapText="1"/>
    </xf>
    <xf numFmtId="0" fontId="7" fillId="9" borderId="9" xfId="0" applyFont="1" applyFill="1" applyBorder="1" applyAlignment="1" applyProtection="1">
      <alignment horizontal="left" vertical="center" wrapText="1"/>
    </xf>
    <xf numFmtId="0" fontId="7" fillId="9" borderId="8" xfId="0" applyFont="1" applyFill="1" applyBorder="1" applyAlignment="1" applyProtection="1">
      <alignment vertical="center" wrapText="1"/>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xf>
    <xf numFmtId="0" fontId="5" fillId="5" borderId="2" xfId="0" applyFont="1" applyFill="1" applyBorder="1" applyAlignment="1" applyProtection="1">
      <alignment horizontal="center" vertical="center"/>
    </xf>
    <xf numFmtId="0" fontId="7" fillId="0" borderId="5" xfId="0" applyFont="1" applyFill="1" applyBorder="1" applyAlignment="1" applyProtection="1">
      <alignment horizontal="left" vertical="center" wrapText="1"/>
    </xf>
    <xf numFmtId="0" fontId="22" fillId="4" borderId="0" xfId="0" applyFont="1" applyFill="1" applyAlignment="1" applyProtection="1">
      <alignment vertical="center"/>
    </xf>
    <xf numFmtId="0" fontId="22" fillId="4" borderId="0" xfId="0" applyFont="1" applyFill="1" applyAlignment="1" applyProtection="1">
      <alignment vertical="center" wrapText="1"/>
    </xf>
    <xf numFmtId="0" fontId="27" fillId="4" borderId="0" xfId="0" applyFont="1" applyFill="1" applyAlignment="1" applyProtection="1">
      <alignment horizontal="right" vertical="center"/>
    </xf>
    <xf numFmtId="0" fontId="6" fillId="0" borderId="0" xfId="0" applyFont="1" applyFill="1" applyBorder="1" applyAlignment="1" applyProtection="1">
      <alignment horizontal="center" vertical="center" wrapText="1"/>
    </xf>
    <xf numFmtId="0" fontId="7" fillId="9" borderId="0"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10" fillId="4" borderId="0" xfId="0" applyFont="1" applyFill="1" applyAlignment="1" applyProtection="1">
      <alignment horizontal="right"/>
      <protection locked="0"/>
    </xf>
    <xf numFmtId="0" fontId="10" fillId="4" borderId="0" xfId="0" applyFont="1" applyFill="1" applyAlignment="1" applyProtection="1">
      <alignment horizontal="right" vertical="center"/>
      <protection locked="0"/>
    </xf>
    <xf numFmtId="0" fontId="10" fillId="4" borderId="0" xfId="0" applyFont="1" applyFill="1" applyBorder="1" applyAlignment="1" applyProtection="1">
      <alignment horizontal="right" vertical="center"/>
      <protection locked="0"/>
    </xf>
    <xf numFmtId="0" fontId="7" fillId="4" borderId="0" xfId="0" applyFont="1" applyFill="1" applyBorder="1" applyAlignment="1" applyProtection="1">
      <alignment horizontal="left" vertical="center" wrapText="1"/>
      <protection locked="0"/>
    </xf>
    <xf numFmtId="0" fontId="10" fillId="4" borderId="0" xfId="0" applyFont="1" applyFill="1" applyAlignment="1" applyProtection="1">
      <alignment vertical="center"/>
      <protection locked="0"/>
    </xf>
    <xf numFmtId="1" fontId="7" fillId="4" borderId="0" xfId="0" applyNumberFormat="1" applyFont="1" applyFill="1" applyBorder="1" applyAlignment="1" applyProtection="1">
      <alignment horizontal="right" vertical="center"/>
      <protection locked="0"/>
    </xf>
    <xf numFmtId="0" fontId="11" fillId="4" borderId="0" xfId="0" applyFont="1" applyFill="1" applyAlignment="1" applyProtection="1">
      <alignment horizontal="right" vertical="center"/>
      <protection locked="0"/>
    </xf>
    <xf numFmtId="0" fontId="4" fillId="4" borderId="0" xfId="0" applyFont="1" applyFill="1" applyAlignment="1" applyProtection="1">
      <alignment vertical="center"/>
      <protection locked="0"/>
    </xf>
    <xf numFmtId="0" fontId="6" fillId="4"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protection locked="0"/>
    </xf>
    <xf numFmtId="0" fontId="24" fillId="4" borderId="0" xfId="0" applyFont="1" applyFill="1" applyAlignment="1" applyProtection="1">
      <alignment vertical="center" wrapText="1"/>
      <protection locked="0"/>
    </xf>
    <xf numFmtId="0" fontId="7" fillId="0" borderId="9" xfId="0" applyFont="1" applyFill="1" applyBorder="1" applyAlignment="1" applyProtection="1">
      <alignment horizontal="left" vertical="center" wrapText="1"/>
      <protection locked="0"/>
    </xf>
    <xf numFmtId="0" fontId="15" fillId="4" borderId="20" xfId="0" applyFont="1" applyFill="1" applyBorder="1" applyAlignment="1" applyProtection="1">
      <alignment horizontal="left" vertical="center" wrapText="1"/>
      <protection locked="0"/>
    </xf>
    <xf numFmtId="0" fontId="7" fillId="4" borderId="20" xfId="0" applyFont="1" applyFill="1" applyBorder="1" applyAlignment="1" applyProtection="1">
      <alignment horizontal="center" vertical="center" wrapText="1"/>
      <protection locked="0"/>
    </xf>
    <xf numFmtId="0" fontId="15" fillId="4" borderId="6" xfId="0" applyFont="1" applyFill="1" applyBorder="1" applyAlignment="1" applyProtection="1">
      <alignment horizontal="left" vertical="center" wrapText="1"/>
      <protection locked="0"/>
    </xf>
    <xf numFmtId="0" fontId="7" fillId="4" borderId="8" xfId="0" applyFont="1" applyFill="1" applyBorder="1" applyAlignment="1" applyProtection="1">
      <alignment vertical="center"/>
      <protection locked="0"/>
    </xf>
    <xf numFmtId="0" fontId="7" fillId="4" borderId="1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0" fontId="7" fillId="4" borderId="18"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0" fontId="23" fillId="14" borderId="0" xfId="0" applyFont="1" applyFill="1" applyAlignment="1" applyProtection="1">
      <alignment horizontal="center" vertical="center" wrapText="1"/>
    </xf>
    <xf numFmtId="0" fontId="22" fillId="4" borderId="0" xfId="0" applyFont="1" applyFill="1" applyAlignment="1" applyProtection="1">
      <alignment horizontal="left" vertical="center" wrapText="1"/>
    </xf>
    <xf numFmtId="0" fontId="7" fillId="4" borderId="8" xfId="0" applyFont="1" applyFill="1" applyBorder="1" applyAlignment="1" applyProtection="1">
      <alignment vertical="center" wrapText="1"/>
    </xf>
    <xf numFmtId="0" fontId="7" fillId="4" borderId="6" xfId="0" applyFont="1" applyFill="1" applyBorder="1" applyAlignment="1" applyProtection="1">
      <alignment vertical="center" wrapText="1"/>
    </xf>
    <xf numFmtId="0" fontId="2" fillId="2" borderId="0" xfId="0" applyFont="1" applyFill="1" applyAlignment="1" applyProtection="1">
      <alignment horizontal="left" vertical="center" wrapText="1"/>
    </xf>
    <xf numFmtId="0" fontId="3" fillId="3" borderId="0" xfId="0" applyFont="1" applyFill="1" applyAlignment="1" applyProtection="1">
      <alignment horizontal="center" vertical="center"/>
    </xf>
    <xf numFmtId="0" fontId="10" fillId="4" borderId="0" xfId="0" applyFont="1" applyFill="1" applyBorder="1" applyAlignment="1" applyProtection="1">
      <alignment horizontal="left" wrapText="1"/>
      <protection locked="0"/>
    </xf>
    <xf numFmtId="0" fontId="16" fillId="0" borderId="15" xfId="0" applyFont="1" applyBorder="1" applyAlignment="1" applyProtection="1">
      <alignment horizontal="center"/>
    </xf>
    <xf numFmtId="164" fontId="8" fillId="4" borderId="1" xfId="0" applyNumberFormat="1" applyFont="1" applyFill="1" applyBorder="1" applyAlignment="1" applyProtection="1">
      <alignment horizontal="left" vertical="center"/>
      <protection locked="0"/>
    </xf>
    <xf numFmtId="0" fontId="15" fillId="4" borderId="6" xfId="0" applyNumberFormat="1" applyFont="1" applyFill="1" applyBorder="1" applyAlignment="1" applyProtection="1">
      <alignment vertical="center" wrapText="1"/>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left" vertical="center" wrapText="1"/>
    </xf>
    <xf numFmtId="0" fontId="7" fillId="4" borderId="8" xfId="0" applyFont="1" applyFill="1" applyBorder="1" applyAlignment="1" applyProtection="1">
      <alignment vertical="center" wrapText="1"/>
      <protection locked="0"/>
    </xf>
    <xf numFmtId="0" fontId="3" fillId="16" borderId="0" xfId="0" applyFont="1" applyFill="1" applyBorder="1" applyAlignment="1" applyProtection="1">
      <alignment horizontal="center" vertical="center" wrapText="1" readingOrder="1"/>
      <protection locked="0"/>
    </xf>
    <xf numFmtId="0" fontId="26" fillId="14" borderId="0" xfId="0" applyFont="1" applyFill="1" applyAlignment="1" applyProtection="1">
      <alignment horizontal="left" vertical="center" wrapText="1"/>
      <protection locked="0"/>
    </xf>
    <xf numFmtId="0" fontId="15" fillId="4" borderId="16" xfId="0" applyFont="1" applyFill="1" applyBorder="1" applyAlignment="1" applyProtection="1">
      <alignment horizontal="center" vertical="center" wrapText="1"/>
      <protection locked="0"/>
    </xf>
    <xf numFmtId="0" fontId="15" fillId="4" borderId="17" xfId="0" applyFont="1" applyFill="1" applyBorder="1" applyAlignment="1" applyProtection="1">
      <alignment horizontal="center" vertical="center" wrapText="1"/>
      <protection locked="0"/>
    </xf>
    <xf numFmtId="0" fontId="6" fillId="4" borderId="0" xfId="0" applyFont="1" applyFill="1" applyAlignment="1" applyProtection="1">
      <alignment horizontal="center"/>
      <protection locked="0"/>
    </xf>
    <xf numFmtId="164" fontId="8" fillId="4" borderId="0" xfId="0" applyNumberFormat="1" applyFont="1" applyFill="1" applyBorder="1" applyAlignment="1" applyProtection="1">
      <alignment horizontal="left" vertical="center" wrapText="1"/>
      <protection locked="0"/>
    </xf>
  </cellXfs>
  <cellStyles count="4">
    <cellStyle name="Bad" xfId="3" builtinId="27"/>
    <cellStyle name="Neutral" xfId="2" builtinId="28"/>
    <cellStyle name="Normal" xfId="0" builtinId="0"/>
    <cellStyle name="Normal 36" xfId="1"/>
  </cellStyles>
  <dxfs count="5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ont>
        <color theme="0"/>
      </font>
    </dxf>
    <dxf>
      <font>
        <color theme="0"/>
      </font>
    </dxf>
    <dxf>
      <font>
        <color theme="0"/>
      </font>
    </dxf>
    <dxf>
      <font>
        <color rgb="FFFF0000"/>
      </font>
    </dxf>
    <dxf>
      <font>
        <color rgb="FFFF0000"/>
      </font>
    </dxf>
    <dxf>
      <font>
        <color theme="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85725</xdr:colOff>
      <xdr:row>0</xdr:row>
      <xdr:rowOff>126423</xdr:rowOff>
    </xdr:from>
    <xdr:to>
      <xdr:col>6</xdr:col>
      <xdr:colOff>371475</xdr:colOff>
      <xdr:row>0</xdr:row>
      <xdr:rowOff>395156</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05325" y="126423"/>
          <a:ext cx="1781175" cy="26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3</xdr:row>
      <xdr:rowOff>0</xdr:rowOff>
    </xdr:from>
    <xdr:to>
      <xdr:col>16</xdr:col>
      <xdr:colOff>161925</xdr:colOff>
      <xdr:row>12</xdr:row>
      <xdr:rowOff>161925</xdr:rowOff>
    </xdr:to>
    <xdr:sp macro="" textlink="">
      <xdr:nvSpPr>
        <xdr:cNvPr id="2" name="TextBox 1"/>
        <xdr:cNvSpPr txBox="1"/>
      </xdr:nvSpPr>
      <xdr:spPr>
        <a:xfrm>
          <a:off x="7267575" y="904875"/>
          <a:ext cx="5038725"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1. </a:t>
          </a:r>
          <a:r>
            <a:rPr lang="en-AU" sz="1100"/>
            <a:t>Please use this Enrolment Planner to determine the order of study for full-time progression.  Please note that units are not available every study period, so it is important to review your enrolments to ensure they are correct. </a:t>
          </a:r>
        </a:p>
        <a:p>
          <a:r>
            <a:rPr lang="en-AU" sz="1100" b="1"/>
            <a:t>2. </a:t>
          </a:r>
          <a:r>
            <a:rPr lang="en-AU" sz="1100">
              <a:solidFill>
                <a:schemeClr val="dk1"/>
              </a:solidFill>
              <a:effectLst/>
              <a:latin typeface="+mn-lt"/>
              <a:ea typeface="+mn-ea"/>
              <a:cs typeface="+mn-cs"/>
            </a:rPr>
            <a:t>The standard full-time study load is two subjects per study period.</a:t>
          </a:r>
          <a:endParaRPr lang="en-AU" sz="1100"/>
        </a:p>
        <a:p>
          <a:r>
            <a:rPr lang="en-AU" sz="1100" b="1"/>
            <a:t>3. </a:t>
          </a:r>
          <a:r>
            <a:rPr lang="en-AU" sz="1100"/>
            <a:t>Please note that there are specific requirements for undertaking each professional experience placement. </a:t>
          </a:r>
          <a:r>
            <a:rPr lang="en-AU" sz="1100">
              <a:solidFill>
                <a:schemeClr val="accent1">
                  <a:lumMod val="75000"/>
                </a:schemeClr>
              </a:solidFill>
            </a:rPr>
            <a:t>https://educationoua.curtin.edu.au/become-great-teacher/professional-experience/</a:t>
          </a:r>
        </a:p>
        <a:p>
          <a:endParaRPr lang="en-AU" sz="1100">
            <a:solidFill>
              <a:schemeClr val="accent1">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PER\DHS\Shared\ED\Teaching%20&amp;%20Learning\Teaching%20Support\Study%20Plan%20Templates\New%20Enrolment%20Planners\Enrolment%20Planner%20PrimaryECE%20OU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7"/>
  <sheetViews>
    <sheetView showGridLines="0" tabSelected="1" workbookViewId="0">
      <selection activeCell="F4" sqref="F4:G4"/>
    </sheetView>
  </sheetViews>
  <sheetFormatPr defaultRowHeight="15" x14ac:dyDescent="0.25"/>
  <cols>
    <col min="1" max="1" width="9.85546875" style="107" customWidth="1"/>
    <col min="2" max="2" width="7.5703125" style="107" customWidth="1"/>
    <col min="3" max="3" width="45.140625" style="107" customWidth="1"/>
    <col min="4" max="4" width="8.42578125" style="107" customWidth="1"/>
    <col min="5" max="5" width="10.5703125" style="107" customWidth="1"/>
    <col min="6" max="8" width="9.140625" style="107"/>
    <col min="9" max="54" width="9.140625" style="106"/>
    <col min="55" max="16384" width="9.140625" style="107"/>
  </cols>
  <sheetData>
    <row r="1" spans="1:19" ht="39.950000000000003" customHeight="1" x14ac:dyDescent="0.25">
      <c r="A1" s="158" t="s">
        <v>17</v>
      </c>
      <c r="B1" s="158"/>
      <c r="C1" s="158"/>
      <c r="D1" s="158"/>
      <c r="E1" s="158"/>
      <c r="F1" s="158"/>
      <c r="G1" s="158"/>
      <c r="H1" s="140"/>
      <c r="I1" s="140"/>
      <c r="J1" s="140"/>
      <c r="K1" s="140"/>
      <c r="L1" s="140"/>
      <c r="M1" s="140"/>
      <c r="N1" s="140"/>
      <c r="O1" s="140"/>
      <c r="P1" s="140"/>
    </row>
    <row r="2" spans="1:19" ht="16.5" x14ac:dyDescent="0.25">
      <c r="A2" s="159" t="s">
        <v>18</v>
      </c>
      <c r="B2" s="159"/>
      <c r="C2" s="159"/>
      <c r="D2" s="159"/>
      <c r="E2" s="159"/>
      <c r="F2" s="159"/>
      <c r="G2" s="159"/>
      <c r="H2" s="140"/>
      <c r="I2" s="172" t="s">
        <v>225</v>
      </c>
      <c r="J2" s="172"/>
      <c r="K2" s="172"/>
      <c r="L2" s="172"/>
      <c r="M2" s="172"/>
      <c r="N2" s="172"/>
      <c r="O2" s="172"/>
      <c r="P2" s="172"/>
      <c r="Q2" s="108"/>
      <c r="R2" s="108"/>
      <c r="S2" s="108"/>
    </row>
    <row r="3" spans="1:19" ht="15" customHeight="1" x14ac:dyDescent="0.25">
      <c r="A3" s="132" t="s">
        <v>0</v>
      </c>
      <c r="B3" s="160" t="s">
        <v>31</v>
      </c>
      <c r="C3" s="160"/>
      <c r="D3" s="109" t="str">
        <f>VLOOKUP(F5,StudyPeriods,2,FALSE)</f>
        <v>NIL</v>
      </c>
      <c r="E3" s="110" t="str">
        <f>VLOOKUP(F4,Majors,2,FALSE)</f>
        <v>NIL</v>
      </c>
      <c r="F3" s="161" t="str">
        <f>CONCATENATE(D3,E3)</f>
        <v>NILNIL</v>
      </c>
      <c r="G3" s="161"/>
      <c r="H3" s="140"/>
      <c r="I3" s="140"/>
      <c r="J3" s="140"/>
      <c r="K3" s="140"/>
      <c r="L3" s="140"/>
      <c r="M3" s="140"/>
      <c r="N3" s="140"/>
      <c r="O3" s="140"/>
      <c r="P3" s="140"/>
    </row>
    <row r="4" spans="1:19" x14ac:dyDescent="0.25">
      <c r="A4" s="133"/>
      <c r="B4" s="134" t="s">
        <v>220</v>
      </c>
      <c r="C4" s="135" t="s">
        <v>221</v>
      </c>
      <c r="D4" s="133"/>
      <c r="E4" s="134" t="s">
        <v>102</v>
      </c>
      <c r="F4" s="173" t="s">
        <v>27</v>
      </c>
      <c r="G4" s="173"/>
      <c r="H4" s="140"/>
      <c r="I4" s="140"/>
      <c r="J4" s="140"/>
      <c r="K4" s="140"/>
      <c r="L4" s="140"/>
      <c r="M4" s="140"/>
      <c r="N4" s="140"/>
      <c r="O4" s="140"/>
      <c r="P4" s="140"/>
    </row>
    <row r="5" spans="1:19" ht="16.5" x14ac:dyDescent="0.25">
      <c r="A5" s="136"/>
      <c r="B5" s="137"/>
      <c r="C5" s="138"/>
      <c r="D5" s="139"/>
      <c r="E5" s="133" t="s">
        <v>101</v>
      </c>
      <c r="F5" s="162" t="s">
        <v>107</v>
      </c>
      <c r="G5" s="162"/>
      <c r="H5" s="140"/>
      <c r="I5" s="140"/>
      <c r="J5" s="140"/>
      <c r="K5" s="140"/>
      <c r="L5" s="140"/>
      <c r="M5" s="140"/>
      <c r="N5" s="140"/>
      <c r="O5" s="140"/>
      <c r="P5" s="140"/>
    </row>
    <row r="6" spans="1:19" ht="15" customHeight="1" x14ac:dyDescent="0.25">
      <c r="A6" s="111" t="s">
        <v>16</v>
      </c>
      <c r="B6" s="112"/>
      <c r="C6" s="113"/>
      <c r="D6" s="113"/>
      <c r="E6" s="114" t="s">
        <v>247</v>
      </c>
      <c r="F6" s="152" t="s">
        <v>19</v>
      </c>
      <c r="G6" s="153"/>
      <c r="H6" s="140"/>
      <c r="I6" s="140"/>
      <c r="J6" s="140"/>
      <c r="K6" s="140"/>
      <c r="L6" s="140"/>
      <c r="M6" s="140"/>
      <c r="N6" s="140"/>
      <c r="O6" s="140"/>
      <c r="P6" s="140"/>
    </row>
    <row r="7" spans="1:19" ht="21.95" customHeight="1" x14ac:dyDescent="0.25">
      <c r="A7" s="115">
        <f>HLOOKUP(F3,UnitCombs,2,FALSE)</f>
        <v>0</v>
      </c>
      <c r="B7" s="116" t="e">
        <f>VLOOKUP(A7,Handbook,2,FALSE)</f>
        <v>#N/A</v>
      </c>
      <c r="C7" s="163" t="e">
        <f>VLOOKUP(A7,Handbook,3,FALSE)</f>
        <v>#N/A</v>
      </c>
      <c r="D7" s="163"/>
      <c r="E7" s="117" t="e">
        <f>VLOOKUP(A7,Handbook,4,FALSE)</f>
        <v>#N/A</v>
      </c>
      <c r="F7" s="148"/>
      <c r="G7" s="149"/>
      <c r="H7" s="140"/>
      <c r="I7" s="140"/>
      <c r="J7" s="140"/>
      <c r="K7" s="140"/>
      <c r="L7" s="140"/>
      <c r="M7" s="140"/>
      <c r="N7" s="140"/>
      <c r="O7" s="140"/>
      <c r="P7" s="140"/>
    </row>
    <row r="8" spans="1:19" ht="21.95" customHeight="1" x14ac:dyDescent="0.25">
      <c r="A8" s="115">
        <f>HLOOKUP(F3,UnitCombs,3,FALSE)</f>
        <v>0</v>
      </c>
      <c r="B8" s="116" t="e">
        <f>VLOOKUP(A8,Handbook,2,FALSE)</f>
        <v>#N/A</v>
      </c>
      <c r="C8" s="163" t="e">
        <f>VLOOKUP(A8,Handbook,3,FALSE)</f>
        <v>#N/A</v>
      </c>
      <c r="D8" s="163"/>
      <c r="E8" s="117" t="e">
        <f>VLOOKUP(A8,Handbook,4,FALSE)</f>
        <v>#N/A</v>
      </c>
      <c r="F8" s="164"/>
      <c r="G8" s="165"/>
      <c r="H8" s="140"/>
      <c r="I8" s="140"/>
      <c r="J8" s="140"/>
      <c r="K8" s="140"/>
      <c r="L8" s="140"/>
      <c r="M8" s="140"/>
      <c r="N8" s="140"/>
      <c r="O8" s="140"/>
      <c r="P8" s="140"/>
    </row>
    <row r="9" spans="1:19" ht="5.25" customHeight="1" x14ac:dyDescent="0.25">
      <c r="A9" s="118"/>
      <c r="B9" s="119"/>
      <c r="C9" s="119"/>
      <c r="D9" s="119"/>
      <c r="E9" s="119"/>
      <c r="F9" s="128"/>
      <c r="G9" s="129"/>
      <c r="H9" s="140"/>
      <c r="I9" s="140"/>
      <c r="J9" s="140"/>
      <c r="K9" s="140"/>
      <c r="L9" s="140"/>
      <c r="M9" s="140"/>
      <c r="N9" s="140"/>
      <c r="O9" s="140"/>
      <c r="P9" s="140"/>
    </row>
    <row r="10" spans="1:19" ht="21.95" customHeight="1" x14ac:dyDescent="0.25">
      <c r="A10" s="120">
        <f>HLOOKUP(F3,UnitCombs,4,FALSE)</f>
        <v>0</v>
      </c>
      <c r="B10" s="116" t="e">
        <f>VLOOKUP(A10,Handbook,2,FALSE)</f>
        <v>#N/A</v>
      </c>
      <c r="C10" s="156" t="e">
        <f>VLOOKUP(A10,Handbook,3,FALSE)</f>
        <v>#N/A</v>
      </c>
      <c r="D10" s="156"/>
      <c r="E10" s="117" t="e">
        <f>VLOOKUP(A10,Handbook,4,FALSE)</f>
        <v>#N/A</v>
      </c>
      <c r="F10" s="148"/>
      <c r="G10" s="149"/>
      <c r="H10" s="140"/>
      <c r="I10" s="140"/>
      <c r="J10" s="140"/>
      <c r="K10" s="140"/>
      <c r="L10" s="140"/>
      <c r="M10" s="140"/>
      <c r="N10" s="140"/>
      <c r="O10" s="140"/>
      <c r="P10" s="140"/>
    </row>
    <row r="11" spans="1:19" ht="21.95" customHeight="1" x14ac:dyDescent="0.25">
      <c r="A11" s="120">
        <f>HLOOKUP(F3,UnitCombs,5,FALSE)</f>
        <v>0</v>
      </c>
      <c r="B11" s="116" t="e">
        <f>VLOOKUP(A11,Handbook,2,FALSE)</f>
        <v>#N/A</v>
      </c>
      <c r="C11" s="156" t="e">
        <f>VLOOKUP(A11,Handbook,3,FALSE)</f>
        <v>#N/A</v>
      </c>
      <c r="D11" s="156"/>
      <c r="E11" s="117" t="e">
        <f>VLOOKUP(A11,Handbook,4,FALSE)</f>
        <v>#N/A</v>
      </c>
      <c r="F11" s="150"/>
      <c r="G11" s="151"/>
      <c r="H11" s="140"/>
      <c r="I11" s="140"/>
      <c r="J11" s="140"/>
      <c r="K11" s="140"/>
      <c r="L11" s="140"/>
      <c r="M11" s="140"/>
      <c r="N11" s="140"/>
      <c r="O11" s="140"/>
      <c r="P11" s="140"/>
    </row>
    <row r="12" spans="1:19" ht="5.25" customHeight="1" x14ac:dyDescent="0.25">
      <c r="A12" s="118"/>
      <c r="B12" s="119"/>
      <c r="C12" s="119"/>
      <c r="D12" s="119"/>
      <c r="E12" s="119"/>
      <c r="F12" s="128"/>
      <c r="G12" s="129"/>
      <c r="H12" s="140"/>
      <c r="I12" s="140"/>
      <c r="J12" s="140"/>
      <c r="K12" s="140"/>
      <c r="L12" s="140"/>
      <c r="M12" s="140"/>
      <c r="N12" s="140"/>
      <c r="O12" s="140"/>
      <c r="P12" s="140"/>
    </row>
    <row r="13" spans="1:19" ht="21.95" customHeight="1" x14ac:dyDescent="0.25">
      <c r="A13" s="120">
        <f>HLOOKUP(F3,UnitCombs,6,FALSE)</f>
        <v>0</v>
      </c>
      <c r="B13" s="116" t="e">
        <f>VLOOKUP(A13,Handbook,2,FALSE)</f>
        <v>#N/A</v>
      </c>
      <c r="C13" s="156" t="e">
        <f>VLOOKUP(A13,Handbook,3,FALSE)</f>
        <v>#N/A</v>
      </c>
      <c r="D13" s="156"/>
      <c r="E13" s="117" t="e">
        <f>VLOOKUP(A13,Handbook,4,FALSE)</f>
        <v>#N/A</v>
      </c>
      <c r="F13" s="148"/>
      <c r="G13" s="149"/>
      <c r="H13" s="140"/>
      <c r="I13" s="140"/>
      <c r="J13" s="140"/>
      <c r="K13" s="140"/>
      <c r="L13" s="140"/>
      <c r="M13" s="140"/>
      <c r="N13" s="140"/>
      <c r="O13" s="140"/>
      <c r="P13" s="140"/>
    </row>
    <row r="14" spans="1:19" ht="21.95" customHeight="1" x14ac:dyDescent="0.25">
      <c r="A14" s="120">
        <f>HLOOKUP(F3,UnitCombs,7,FALSE)</f>
        <v>0</v>
      </c>
      <c r="B14" s="116" t="e">
        <f>VLOOKUP(A14,Handbook,2,FALSE)</f>
        <v>#N/A</v>
      </c>
      <c r="C14" s="156" t="e">
        <f>VLOOKUP(A14,Handbook,3,FALSE)</f>
        <v>#N/A</v>
      </c>
      <c r="D14" s="156"/>
      <c r="E14" s="117" t="e">
        <f>VLOOKUP(A14,Handbook,4,FALSE)</f>
        <v>#N/A</v>
      </c>
      <c r="F14" s="150"/>
      <c r="G14" s="151"/>
      <c r="H14" s="140"/>
      <c r="I14" s="140"/>
      <c r="J14" s="140"/>
      <c r="K14" s="140"/>
      <c r="L14" s="140"/>
      <c r="M14" s="140"/>
      <c r="N14" s="140"/>
      <c r="O14" s="140"/>
      <c r="P14" s="140"/>
    </row>
    <row r="15" spans="1:19" ht="5.25" customHeight="1" x14ac:dyDescent="0.25">
      <c r="A15" s="118"/>
      <c r="B15" s="119"/>
      <c r="C15" s="119"/>
      <c r="D15" s="119"/>
      <c r="E15" s="119"/>
      <c r="F15" s="130"/>
      <c r="G15" s="129"/>
      <c r="H15" s="140"/>
      <c r="I15" s="140"/>
      <c r="J15" s="140"/>
      <c r="K15" s="140"/>
      <c r="L15" s="140"/>
      <c r="M15" s="140"/>
      <c r="N15" s="140"/>
      <c r="O15" s="140"/>
      <c r="P15" s="140"/>
    </row>
    <row r="16" spans="1:19" ht="21.95" customHeight="1" x14ac:dyDescent="0.25">
      <c r="A16" s="120">
        <f>HLOOKUP(F3,UnitCombs,8,FALSE)</f>
        <v>0</v>
      </c>
      <c r="B16" s="116" t="e">
        <f>VLOOKUP(A16,Handbook,2,FALSE)</f>
        <v>#N/A</v>
      </c>
      <c r="C16" s="156" t="e">
        <f>VLOOKUP(A16,Handbook,3,FALSE)</f>
        <v>#N/A</v>
      </c>
      <c r="D16" s="156"/>
      <c r="E16" s="117" t="e">
        <f>VLOOKUP(A16,Handbook,4,FALSE)</f>
        <v>#N/A</v>
      </c>
      <c r="F16" s="148"/>
      <c r="G16" s="149"/>
      <c r="H16" s="140"/>
      <c r="I16" s="141"/>
      <c r="J16" s="140"/>
      <c r="K16" s="140"/>
      <c r="L16" s="140"/>
      <c r="M16" s="140"/>
      <c r="N16" s="140"/>
      <c r="O16" s="140"/>
      <c r="P16" s="140"/>
    </row>
    <row r="17" spans="1:16" ht="21.95" customHeight="1" x14ac:dyDescent="0.25">
      <c r="A17" s="121">
        <f>HLOOKUP(F3,UnitCombs,9,FALSE)</f>
        <v>0</v>
      </c>
      <c r="B17" s="116" t="e">
        <f>VLOOKUP(A17,Handbook,2,FALSE)</f>
        <v>#N/A</v>
      </c>
      <c r="C17" s="166" t="e">
        <f>VLOOKUP(A17,Handbook,3,FALSE)</f>
        <v>#N/A</v>
      </c>
      <c r="D17" s="166"/>
      <c r="E17" s="117" t="e">
        <f>VLOOKUP(A17,Handbook,4,FALSE)</f>
        <v>#N/A</v>
      </c>
      <c r="F17" s="150"/>
      <c r="G17" s="151"/>
      <c r="H17" s="140"/>
      <c r="I17" s="140"/>
      <c r="J17" s="140"/>
      <c r="K17" s="140"/>
      <c r="L17" s="140"/>
      <c r="M17" s="140"/>
      <c r="N17" s="140"/>
      <c r="O17" s="140"/>
      <c r="P17" s="140"/>
    </row>
    <row r="18" spans="1:16" x14ac:dyDescent="0.25">
      <c r="A18" s="122" t="s">
        <v>21</v>
      </c>
      <c r="B18" s="112"/>
      <c r="C18" s="113"/>
      <c r="D18" s="113"/>
      <c r="E18" s="114" t="s">
        <v>247</v>
      </c>
      <c r="F18" s="152" t="s">
        <v>19</v>
      </c>
      <c r="G18" s="153"/>
      <c r="H18" s="140"/>
      <c r="I18" s="140"/>
      <c r="J18" s="140"/>
      <c r="K18" s="140"/>
      <c r="L18" s="140"/>
      <c r="M18" s="140"/>
      <c r="N18" s="140"/>
      <c r="O18" s="140"/>
      <c r="P18" s="140"/>
    </row>
    <row r="19" spans="1:16" ht="21.95" customHeight="1" x14ac:dyDescent="0.25">
      <c r="A19" s="123">
        <f>HLOOKUP(F3,UnitCombs,10,FALSE)</f>
        <v>0</v>
      </c>
      <c r="B19" s="116" t="e">
        <f>VLOOKUP(A19,Handbook,2,FALSE)</f>
        <v>#N/A</v>
      </c>
      <c r="C19" s="157" t="e">
        <f>VLOOKUP(A19,Handbook,3,FALSE)</f>
        <v>#N/A</v>
      </c>
      <c r="D19" s="157"/>
      <c r="E19" s="117" t="e">
        <f>VLOOKUP(A19,Handbook,4,FALSE)</f>
        <v>#N/A</v>
      </c>
      <c r="F19" s="148"/>
      <c r="G19" s="149"/>
      <c r="H19" s="140"/>
      <c r="I19" s="140"/>
      <c r="J19" s="140"/>
      <c r="K19" s="140"/>
      <c r="L19" s="140"/>
      <c r="M19" s="140"/>
      <c r="N19" s="140"/>
      <c r="O19" s="140"/>
      <c r="P19" s="140"/>
    </row>
    <row r="20" spans="1:16" ht="21.95" customHeight="1" x14ac:dyDescent="0.25">
      <c r="A20" s="120">
        <f>HLOOKUP(F3,UnitCombs,11,FALSE)</f>
        <v>0</v>
      </c>
      <c r="B20" s="116" t="e">
        <f>VLOOKUP(A20,Handbook,2,FALSE)</f>
        <v>#N/A</v>
      </c>
      <c r="C20" s="157" t="e">
        <f>VLOOKUP(A20,Handbook,3,FALSE)</f>
        <v>#N/A</v>
      </c>
      <c r="D20" s="157"/>
      <c r="E20" s="117" t="e">
        <f>VLOOKUP(A20,Handbook,4,FALSE)</f>
        <v>#N/A</v>
      </c>
      <c r="F20" s="150"/>
      <c r="G20" s="151"/>
      <c r="H20" s="140"/>
      <c r="I20" s="140"/>
      <c r="J20" s="140"/>
      <c r="K20" s="140"/>
      <c r="L20" s="140"/>
      <c r="M20" s="140"/>
      <c r="N20" s="140"/>
      <c r="O20" s="140"/>
      <c r="P20" s="140"/>
    </row>
    <row r="21" spans="1:16" ht="5.25" customHeight="1" x14ac:dyDescent="0.25">
      <c r="A21" s="118"/>
      <c r="B21" s="119"/>
      <c r="C21" s="119"/>
      <c r="D21" s="119"/>
      <c r="E21" s="119"/>
      <c r="F21" s="130"/>
      <c r="G21" s="129"/>
      <c r="H21" s="140"/>
      <c r="I21" s="140"/>
      <c r="J21" s="140"/>
      <c r="K21" s="140"/>
      <c r="L21" s="140"/>
      <c r="M21" s="140"/>
      <c r="N21" s="140"/>
      <c r="O21" s="140"/>
      <c r="P21" s="140"/>
    </row>
    <row r="22" spans="1:16" ht="21.95" customHeight="1" x14ac:dyDescent="0.25">
      <c r="A22" s="120">
        <f>HLOOKUP(F3,UnitCombs,12,FALSE)</f>
        <v>0</v>
      </c>
      <c r="B22" s="116" t="e">
        <f>VLOOKUP(A22,Handbook,2,FALSE)</f>
        <v>#N/A</v>
      </c>
      <c r="C22" s="156" t="e">
        <f>VLOOKUP(A22,Handbook,3,FALSE)</f>
        <v>#N/A</v>
      </c>
      <c r="D22" s="156"/>
      <c r="E22" s="117" t="e">
        <f>VLOOKUP(A22,Handbook,4,FALSE)</f>
        <v>#N/A</v>
      </c>
      <c r="F22" s="170"/>
      <c r="G22" s="171"/>
      <c r="H22" s="140"/>
      <c r="I22" s="140"/>
      <c r="J22" s="140"/>
      <c r="K22" s="140"/>
      <c r="L22" s="140"/>
      <c r="M22" s="140"/>
      <c r="N22" s="140"/>
      <c r="O22" s="140"/>
      <c r="P22" s="140"/>
    </row>
    <row r="23" spans="1:16" ht="21.95" customHeight="1" x14ac:dyDescent="0.25">
      <c r="A23" s="120">
        <f>HLOOKUP(F3,UnitCombs,13,FALSE)</f>
        <v>0</v>
      </c>
      <c r="B23" s="116" t="e">
        <f>VLOOKUP(A23,Handbook,2,FALSE)</f>
        <v>#N/A</v>
      </c>
      <c r="C23" s="156" t="e">
        <f>VLOOKUP(A23,Handbook,3,FALSE)</f>
        <v>#N/A</v>
      </c>
      <c r="D23" s="156"/>
      <c r="E23" s="117" t="e">
        <f>VLOOKUP(A23,Handbook,4,FALSE)</f>
        <v>#N/A</v>
      </c>
      <c r="F23" s="150"/>
      <c r="G23" s="151"/>
      <c r="H23" s="140"/>
      <c r="I23" s="140"/>
      <c r="J23" s="140"/>
      <c r="K23" s="140"/>
      <c r="L23" s="140"/>
      <c r="M23" s="140"/>
      <c r="N23" s="140"/>
      <c r="O23" s="140"/>
      <c r="P23" s="140"/>
    </row>
    <row r="24" spans="1:16" ht="5.25" customHeight="1" x14ac:dyDescent="0.25">
      <c r="A24" s="118"/>
      <c r="B24" s="119"/>
      <c r="C24" s="119"/>
      <c r="D24" s="119"/>
      <c r="E24" s="119"/>
      <c r="F24" s="128"/>
      <c r="G24" s="129"/>
      <c r="H24" s="140"/>
      <c r="I24" s="140"/>
      <c r="J24" s="140"/>
      <c r="K24" s="140"/>
      <c r="L24" s="140"/>
      <c r="M24" s="140"/>
      <c r="N24" s="140"/>
      <c r="O24" s="140"/>
      <c r="P24" s="140"/>
    </row>
    <row r="25" spans="1:16" ht="21.95" customHeight="1" x14ac:dyDescent="0.25">
      <c r="A25" s="120">
        <f>HLOOKUP(F3,UnitCombs,14,FALSE)</f>
        <v>0</v>
      </c>
      <c r="B25" s="116" t="e">
        <f>VLOOKUP(A25,Handbook,2,FALSE)</f>
        <v>#N/A</v>
      </c>
      <c r="C25" s="156" t="e">
        <f>VLOOKUP(A25,Handbook,3,FALSE)</f>
        <v>#N/A</v>
      </c>
      <c r="D25" s="156"/>
      <c r="E25" s="117" t="e">
        <f>VLOOKUP(A25,Handbook,4,FALSE)</f>
        <v>#N/A</v>
      </c>
      <c r="F25" s="148"/>
      <c r="G25" s="149"/>
      <c r="H25" s="140"/>
      <c r="I25" s="140"/>
      <c r="J25" s="140"/>
      <c r="K25" s="140"/>
      <c r="L25" s="140"/>
      <c r="M25" s="140"/>
      <c r="N25" s="140"/>
      <c r="O25" s="140"/>
      <c r="P25" s="140"/>
    </row>
    <row r="26" spans="1:16" ht="21.95" customHeight="1" x14ac:dyDescent="0.25">
      <c r="A26" s="120">
        <f>HLOOKUP(F3,UnitCombs,15,FALSE)</f>
        <v>0</v>
      </c>
      <c r="B26" s="116" t="e">
        <f>VLOOKUP(A26,Handbook,2,FALSE)</f>
        <v>#N/A</v>
      </c>
      <c r="C26" s="156" t="e">
        <f>VLOOKUP(A26,Handbook,3,FALSE)</f>
        <v>#N/A</v>
      </c>
      <c r="D26" s="156"/>
      <c r="E26" s="117" t="e">
        <f>VLOOKUP(A26,Handbook,4,FALSE)</f>
        <v>#N/A</v>
      </c>
      <c r="F26" s="150"/>
      <c r="G26" s="151"/>
      <c r="H26" s="140"/>
      <c r="I26" s="140"/>
      <c r="J26" s="140"/>
      <c r="K26" s="140"/>
      <c r="L26" s="140"/>
      <c r="M26" s="140"/>
      <c r="N26" s="140"/>
      <c r="O26" s="140"/>
      <c r="P26" s="140"/>
    </row>
    <row r="27" spans="1:16" ht="5.25" customHeight="1" x14ac:dyDescent="0.25">
      <c r="A27" s="118"/>
      <c r="B27" s="119"/>
      <c r="C27" s="119"/>
      <c r="D27" s="119"/>
      <c r="E27" s="119"/>
      <c r="F27" s="130"/>
      <c r="G27" s="129"/>
      <c r="H27" s="140"/>
      <c r="I27" s="140"/>
      <c r="J27" s="140"/>
      <c r="K27" s="140"/>
      <c r="L27" s="140"/>
      <c r="M27" s="140"/>
      <c r="N27" s="140"/>
      <c r="O27" s="140"/>
      <c r="P27" s="140"/>
    </row>
    <row r="28" spans="1:16" ht="21.95" customHeight="1" x14ac:dyDescent="0.25">
      <c r="A28" s="120">
        <f>HLOOKUP(F3,UnitCombs,16,FALSE)</f>
        <v>0</v>
      </c>
      <c r="B28" s="116" t="e">
        <f>VLOOKUP(A28,Handbook,2,FALSE)</f>
        <v>#N/A</v>
      </c>
      <c r="C28" s="156" t="e">
        <f>VLOOKUP(A28,Handbook,3,FALSE)</f>
        <v>#N/A</v>
      </c>
      <c r="D28" s="156"/>
      <c r="E28" s="117" t="e">
        <f>VLOOKUP(A28,Handbook,4,FALSE)</f>
        <v>#N/A</v>
      </c>
      <c r="F28" s="148"/>
      <c r="G28" s="149"/>
      <c r="H28" s="140"/>
      <c r="I28" s="140"/>
      <c r="J28" s="140"/>
      <c r="K28" s="140"/>
      <c r="L28" s="140"/>
      <c r="M28" s="140"/>
      <c r="N28" s="140"/>
      <c r="O28" s="140"/>
      <c r="P28" s="140"/>
    </row>
    <row r="29" spans="1:16" ht="21.95" customHeight="1" x14ac:dyDescent="0.25">
      <c r="A29" s="121">
        <f>HLOOKUP(F3,UnitCombs,17,FALSE)</f>
        <v>0</v>
      </c>
      <c r="B29" s="116" t="e">
        <f>VLOOKUP(A29,Handbook,2,FALSE)</f>
        <v>#N/A</v>
      </c>
      <c r="C29" s="156" t="e">
        <f>VLOOKUP(A29,Handbook,3,FALSE)</f>
        <v>#N/A</v>
      </c>
      <c r="D29" s="156"/>
      <c r="E29" s="117" t="e">
        <f>VLOOKUP(A29,Handbook,4,FALSE)</f>
        <v>#N/A</v>
      </c>
      <c r="F29" s="150"/>
      <c r="G29" s="151"/>
      <c r="H29" s="140"/>
      <c r="I29" s="140"/>
      <c r="J29" s="140"/>
      <c r="K29" s="140"/>
      <c r="L29" s="140"/>
      <c r="M29" s="140"/>
      <c r="N29" s="140"/>
      <c r="O29" s="140"/>
      <c r="P29" s="140"/>
    </row>
    <row r="30" spans="1:16" x14ac:dyDescent="0.25">
      <c r="A30" s="122" t="s">
        <v>22</v>
      </c>
      <c r="B30" s="112"/>
      <c r="C30" s="113"/>
      <c r="D30" s="113"/>
      <c r="E30" s="114" t="s">
        <v>247</v>
      </c>
      <c r="F30" s="152" t="s">
        <v>19</v>
      </c>
      <c r="G30" s="153"/>
      <c r="H30" s="140"/>
      <c r="I30" s="140"/>
      <c r="J30" s="140"/>
      <c r="K30" s="140"/>
      <c r="L30" s="140"/>
      <c r="M30" s="140"/>
      <c r="N30" s="140"/>
      <c r="O30" s="140"/>
      <c r="P30" s="140"/>
    </row>
    <row r="31" spans="1:16" ht="21.95" customHeight="1" x14ac:dyDescent="0.25">
      <c r="A31" s="123">
        <f>HLOOKUP(F3,UnitCombs,18,FALSE)</f>
        <v>0</v>
      </c>
      <c r="B31" s="116" t="e">
        <f>VLOOKUP(A31,Handbook,2,FALSE)</f>
        <v>#N/A</v>
      </c>
      <c r="C31" s="157" t="e">
        <f>VLOOKUP(A31,Handbook,3,FALSE)</f>
        <v>#N/A</v>
      </c>
      <c r="D31" s="157"/>
      <c r="E31" s="117" t="e">
        <f>VLOOKUP(A31,Handbook,4,FALSE)</f>
        <v>#N/A</v>
      </c>
      <c r="F31" s="148"/>
      <c r="G31" s="149"/>
      <c r="H31" s="140"/>
      <c r="I31" s="140"/>
      <c r="J31" s="140"/>
      <c r="K31" s="140"/>
      <c r="L31" s="140"/>
      <c r="M31" s="140"/>
      <c r="N31" s="140"/>
      <c r="O31" s="140"/>
      <c r="P31" s="140"/>
    </row>
    <row r="32" spans="1:16" ht="21.95" customHeight="1" x14ac:dyDescent="0.25">
      <c r="A32" s="120">
        <f>HLOOKUP(F3,UnitCombs,19,FALSE)</f>
        <v>0</v>
      </c>
      <c r="B32" s="116" t="e">
        <f>VLOOKUP(A32,Handbook,2,FALSE)</f>
        <v>#N/A</v>
      </c>
      <c r="C32" s="157" t="e">
        <f>VLOOKUP(A32,Handbook,3,FALSE)</f>
        <v>#N/A</v>
      </c>
      <c r="D32" s="157"/>
      <c r="E32" s="117" t="e">
        <f>VLOOKUP(A32,Handbook,4,FALSE)</f>
        <v>#N/A</v>
      </c>
      <c r="F32" s="150"/>
      <c r="G32" s="151"/>
      <c r="H32" s="140"/>
      <c r="I32" s="140"/>
      <c r="J32" s="140"/>
      <c r="K32" s="140"/>
      <c r="L32" s="140"/>
      <c r="M32" s="140"/>
      <c r="N32" s="140"/>
      <c r="O32" s="140"/>
      <c r="P32" s="140"/>
    </row>
    <row r="33" spans="1:16" ht="5.25" customHeight="1" x14ac:dyDescent="0.25">
      <c r="A33" s="118"/>
      <c r="B33" s="119"/>
      <c r="C33" s="119"/>
      <c r="D33" s="119"/>
      <c r="E33" s="119"/>
      <c r="F33" s="130"/>
      <c r="G33" s="129"/>
      <c r="H33" s="140"/>
      <c r="I33" s="140"/>
      <c r="J33" s="140"/>
      <c r="K33" s="140"/>
      <c r="L33" s="140"/>
      <c r="M33" s="140"/>
      <c r="N33" s="140"/>
      <c r="O33" s="140"/>
      <c r="P33" s="140"/>
    </row>
    <row r="34" spans="1:16" ht="21.95" customHeight="1" x14ac:dyDescent="0.25">
      <c r="A34" s="120">
        <f>HLOOKUP(F3,UnitCombs,20,FALSE)</f>
        <v>0</v>
      </c>
      <c r="B34" s="116" t="e">
        <f>VLOOKUP(A34,Handbook,2,FALSE)</f>
        <v>#N/A</v>
      </c>
      <c r="C34" s="156" t="e">
        <f>VLOOKUP(A34,Handbook,3,FALSE)</f>
        <v>#N/A</v>
      </c>
      <c r="D34" s="156"/>
      <c r="E34" s="117" t="e">
        <f>VLOOKUP(A34,Handbook,4,FALSE)</f>
        <v>#N/A</v>
      </c>
      <c r="F34" s="148"/>
      <c r="G34" s="149"/>
      <c r="H34" s="140"/>
      <c r="I34" s="140"/>
      <c r="J34" s="140"/>
      <c r="K34" s="140"/>
      <c r="L34" s="140"/>
      <c r="M34" s="140"/>
      <c r="N34" s="140"/>
      <c r="O34" s="140"/>
      <c r="P34" s="140"/>
    </row>
    <row r="35" spans="1:16" ht="21.95" customHeight="1" x14ac:dyDescent="0.25">
      <c r="A35" s="120">
        <f>HLOOKUP(F3,UnitCombs,21,FALSE)</f>
        <v>0</v>
      </c>
      <c r="B35" s="116" t="e">
        <f>VLOOKUP(A35,Handbook,2,FALSE)</f>
        <v>#N/A</v>
      </c>
      <c r="C35" s="156" t="e">
        <f>VLOOKUP(A35,Handbook,3,FALSE)</f>
        <v>#N/A</v>
      </c>
      <c r="D35" s="156"/>
      <c r="E35" s="117" t="e">
        <f>VLOOKUP(A35,Handbook,4,FALSE)</f>
        <v>#N/A</v>
      </c>
      <c r="F35" s="150"/>
      <c r="G35" s="151"/>
      <c r="H35" s="140"/>
      <c r="I35" s="140"/>
      <c r="J35" s="140"/>
      <c r="K35" s="140"/>
      <c r="L35" s="140"/>
      <c r="M35" s="140"/>
      <c r="N35" s="140"/>
      <c r="O35" s="140"/>
      <c r="P35" s="140"/>
    </row>
    <row r="36" spans="1:16" ht="5.25" customHeight="1" x14ac:dyDescent="0.25">
      <c r="A36" s="118"/>
      <c r="B36" s="119"/>
      <c r="C36" s="119"/>
      <c r="D36" s="119"/>
      <c r="E36" s="119"/>
      <c r="F36" s="128"/>
      <c r="G36" s="129"/>
      <c r="H36" s="140"/>
      <c r="I36" s="140"/>
      <c r="J36" s="140"/>
      <c r="K36" s="140"/>
      <c r="L36" s="140"/>
      <c r="M36" s="140"/>
      <c r="N36" s="140"/>
      <c r="O36" s="140"/>
      <c r="P36" s="140"/>
    </row>
    <row r="37" spans="1:16" ht="21.95" customHeight="1" x14ac:dyDescent="0.25">
      <c r="A37" s="120">
        <f>HLOOKUP(F3,UnitCombs,22,FALSE)</f>
        <v>0</v>
      </c>
      <c r="B37" s="116" t="e">
        <f>VLOOKUP(A37,Handbook,2,FALSE)</f>
        <v>#N/A</v>
      </c>
      <c r="C37" s="156" t="e">
        <f>VLOOKUP(A37,Handbook,3,FALSE)</f>
        <v>#N/A</v>
      </c>
      <c r="D37" s="156"/>
      <c r="E37" s="117" t="e">
        <f>VLOOKUP(A37,Handbook,4,FALSE)</f>
        <v>#N/A</v>
      </c>
      <c r="F37" s="148"/>
      <c r="G37" s="149"/>
      <c r="H37" s="140"/>
      <c r="I37" s="140"/>
      <c r="J37" s="140"/>
      <c r="K37" s="140"/>
      <c r="L37" s="140"/>
      <c r="M37" s="140"/>
      <c r="N37" s="140"/>
      <c r="O37" s="140"/>
      <c r="P37" s="140"/>
    </row>
    <row r="38" spans="1:16" ht="21.95" customHeight="1" x14ac:dyDescent="0.25">
      <c r="A38" s="120">
        <f>HLOOKUP(F3,UnitCombs,23,FALSE)</f>
        <v>0</v>
      </c>
      <c r="B38" s="116" t="e">
        <f>VLOOKUP(A38,Handbook,2,FALSE)</f>
        <v>#N/A</v>
      </c>
      <c r="C38" s="156" t="e">
        <f>VLOOKUP(A38,Handbook,3,FALSE)</f>
        <v>#N/A</v>
      </c>
      <c r="D38" s="156"/>
      <c r="E38" s="117" t="e">
        <f>VLOOKUP(A38,Handbook,4,FALSE)</f>
        <v>#N/A</v>
      </c>
      <c r="F38" s="150"/>
      <c r="G38" s="151"/>
      <c r="H38" s="140"/>
      <c r="I38" s="140"/>
      <c r="J38" s="140"/>
      <c r="K38" s="140"/>
      <c r="L38" s="140"/>
      <c r="M38" s="140"/>
      <c r="N38" s="140"/>
      <c r="O38" s="140"/>
      <c r="P38" s="140"/>
    </row>
    <row r="39" spans="1:16" ht="5.25" customHeight="1" x14ac:dyDescent="0.25">
      <c r="A39" s="118"/>
      <c r="B39" s="119"/>
      <c r="C39" s="119"/>
      <c r="D39" s="119"/>
      <c r="E39" s="119"/>
      <c r="F39" s="130"/>
      <c r="G39" s="129"/>
      <c r="H39" s="140"/>
      <c r="I39" s="140"/>
      <c r="J39" s="140"/>
      <c r="K39" s="140"/>
      <c r="L39" s="140"/>
      <c r="M39" s="140"/>
      <c r="N39" s="140"/>
      <c r="O39" s="140"/>
      <c r="P39" s="140"/>
    </row>
    <row r="40" spans="1:16" ht="21.95" customHeight="1" x14ac:dyDescent="0.25">
      <c r="A40" s="120">
        <f>HLOOKUP(F3,UnitCombs,24,FALSE)</f>
        <v>0</v>
      </c>
      <c r="B40" s="116" t="e">
        <f>VLOOKUP(A40,Handbook,2,FALSE)</f>
        <v>#N/A</v>
      </c>
      <c r="C40" s="156" t="e">
        <f>VLOOKUP(A40,Handbook,3,FALSE)</f>
        <v>#N/A</v>
      </c>
      <c r="D40" s="156"/>
      <c r="E40" s="117" t="e">
        <f>VLOOKUP(A40,Handbook,4,FALSE)</f>
        <v>#N/A</v>
      </c>
      <c r="F40" s="148"/>
      <c r="G40" s="149"/>
      <c r="H40" s="140"/>
      <c r="I40" s="140"/>
      <c r="J40" s="140"/>
      <c r="K40" s="140"/>
      <c r="L40" s="140"/>
      <c r="M40" s="140"/>
      <c r="N40" s="140"/>
      <c r="O40" s="140"/>
      <c r="P40" s="140"/>
    </row>
    <row r="41" spans="1:16" ht="21.95" customHeight="1" x14ac:dyDescent="0.25">
      <c r="A41" s="121">
        <f>HLOOKUP(F3,UnitCombs,25,FALSE)</f>
        <v>0</v>
      </c>
      <c r="B41" s="116" t="e">
        <f>VLOOKUP(A41,Handbook,2,FALSE)</f>
        <v>#N/A</v>
      </c>
      <c r="C41" s="156" t="e">
        <f>VLOOKUP(A41,Handbook,3,FALSE)</f>
        <v>#N/A</v>
      </c>
      <c r="D41" s="156"/>
      <c r="E41" s="117" t="e">
        <f>VLOOKUP(A41,Handbook,4,FALSE)</f>
        <v>#N/A</v>
      </c>
      <c r="F41" s="150"/>
      <c r="G41" s="151"/>
      <c r="H41" s="140"/>
      <c r="I41" s="140"/>
      <c r="J41" s="140"/>
      <c r="K41" s="140"/>
      <c r="L41" s="140"/>
      <c r="M41" s="140"/>
      <c r="N41" s="140"/>
      <c r="O41" s="140"/>
      <c r="P41" s="140"/>
    </row>
    <row r="42" spans="1:16" x14ac:dyDescent="0.25">
      <c r="A42" s="122" t="s">
        <v>23</v>
      </c>
      <c r="B42" s="112"/>
      <c r="C42" s="113"/>
      <c r="D42" s="113"/>
      <c r="E42" s="114" t="s">
        <v>247</v>
      </c>
      <c r="F42" s="152" t="s">
        <v>19</v>
      </c>
      <c r="G42" s="153"/>
      <c r="H42" s="140"/>
      <c r="I42" s="140"/>
      <c r="J42" s="140"/>
      <c r="K42" s="140"/>
      <c r="L42" s="140"/>
      <c r="M42" s="140"/>
      <c r="N42" s="140"/>
      <c r="O42" s="140"/>
      <c r="P42" s="140"/>
    </row>
    <row r="43" spans="1:16" ht="21.95" customHeight="1" x14ac:dyDescent="0.25">
      <c r="A43" s="123">
        <f>HLOOKUP(F3,UnitCombs,26,FALSE)</f>
        <v>0</v>
      </c>
      <c r="B43" s="116" t="e">
        <f>VLOOKUP(A43,Handbook,2,FALSE)</f>
        <v>#N/A</v>
      </c>
      <c r="C43" s="157" t="e">
        <f>VLOOKUP(A43,Handbook,3,FALSE)</f>
        <v>#N/A</v>
      </c>
      <c r="D43" s="157"/>
      <c r="E43" s="117" t="e">
        <f>VLOOKUP(A43,Handbook,4,FALSE)</f>
        <v>#N/A</v>
      </c>
      <c r="F43" s="148"/>
      <c r="G43" s="149"/>
      <c r="H43" s="140"/>
      <c r="I43" s="140"/>
      <c r="J43" s="140"/>
      <c r="K43" s="140"/>
      <c r="L43" s="140"/>
      <c r="M43" s="140"/>
      <c r="N43" s="140"/>
      <c r="O43" s="140"/>
      <c r="P43" s="140"/>
    </row>
    <row r="44" spans="1:16" ht="21.95" customHeight="1" x14ac:dyDescent="0.25">
      <c r="A44" s="120">
        <f>HLOOKUP(F3,UnitCombs,27,FALSE)</f>
        <v>0</v>
      </c>
      <c r="B44" s="116" t="e">
        <f>VLOOKUP(A44,Handbook,2,FALSE)</f>
        <v>#N/A</v>
      </c>
      <c r="C44" s="157" t="e">
        <f>VLOOKUP(A44,Handbook,3,FALSE)</f>
        <v>#N/A</v>
      </c>
      <c r="D44" s="157"/>
      <c r="E44" s="117" t="e">
        <f>VLOOKUP(A44,Handbook,4,FALSE)</f>
        <v>#N/A</v>
      </c>
      <c r="F44" s="150"/>
      <c r="G44" s="151"/>
      <c r="H44" s="140"/>
      <c r="I44" s="140"/>
      <c r="J44" s="140"/>
      <c r="K44" s="140"/>
      <c r="L44" s="140"/>
      <c r="M44" s="140"/>
      <c r="N44" s="140"/>
      <c r="O44" s="140"/>
      <c r="P44" s="140"/>
    </row>
    <row r="45" spans="1:16" ht="5.25" customHeight="1" x14ac:dyDescent="0.25">
      <c r="A45" s="118"/>
      <c r="B45" s="119"/>
      <c r="C45" s="119"/>
      <c r="D45" s="119"/>
      <c r="E45" s="119"/>
      <c r="F45" s="130"/>
      <c r="G45" s="129"/>
      <c r="H45" s="140"/>
      <c r="I45" s="140"/>
      <c r="J45" s="140"/>
      <c r="K45" s="140"/>
      <c r="L45" s="140"/>
      <c r="M45" s="140"/>
      <c r="N45" s="140"/>
      <c r="O45" s="140"/>
      <c r="P45" s="140"/>
    </row>
    <row r="46" spans="1:16" ht="21.95" customHeight="1" x14ac:dyDescent="0.25">
      <c r="A46" s="120">
        <f>HLOOKUP(F3,UnitCombs,28,FALSE)</f>
        <v>0</v>
      </c>
      <c r="B46" s="116" t="e">
        <f>VLOOKUP(A46,Handbook,2,FALSE)</f>
        <v>#N/A</v>
      </c>
      <c r="C46" s="156" t="e">
        <f>VLOOKUP(A46,Handbook,3,FALSE)</f>
        <v>#N/A</v>
      </c>
      <c r="D46" s="156"/>
      <c r="E46" s="117" t="e">
        <f>VLOOKUP(A46,Handbook,4,FALSE)</f>
        <v>#N/A</v>
      </c>
      <c r="F46" s="148"/>
      <c r="G46" s="149"/>
      <c r="H46" s="140"/>
      <c r="I46" s="140"/>
      <c r="J46" s="140"/>
      <c r="K46" s="140"/>
      <c r="L46" s="140"/>
      <c r="M46" s="140"/>
      <c r="N46" s="140"/>
      <c r="O46" s="140"/>
      <c r="P46" s="140"/>
    </row>
    <row r="47" spans="1:16" ht="21.95" customHeight="1" x14ac:dyDescent="0.25">
      <c r="A47" s="120">
        <f>HLOOKUP(F3,UnitCombs,29,FALSE)</f>
        <v>0</v>
      </c>
      <c r="B47" s="116" t="e">
        <f>VLOOKUP(A47,Handbook,2,FALSE)</f>
        <v>#N/A</v>
      </c>
      <c r="C47" s="156" t="e">
        <f>VLOOKUP(A47,Handbook,3,FALSE)</f>
        <v>#N/A</v>
      </c>
      <c r="D47" s="156"/>
      <c r="E47" s="117" t="e">
        <f>VLOOKUP(A47,Handbook,4,FALSE)</f>
        <v>#N/A</v>
      </c>
      <c r="F47" s="150"/>
      <c r="G47" s="151"/>
      <c r="H47" s="140"/>
      <c r="I47" s="140"/>
      <c r="J47" s="140"/>
      <c r="K47" s="140"/>
      <c r="L47" s="140"/>
      <c r="M47" s="140"/>
      <c r="N47" s="140"/>
      <c r="O47" s="140"/>
      <c r="P47" s="140"/>
    </row>
    <row r="48" spans="1:16" ht="5.25" customHeight="1" x14ac:dyDescent="0.25">
      <c r="A48" s="118"/>
      <c r="B48" s="119"/>
      <c r="C48" s="119"/>
      <c r="D48" s="119"/>
      <c r="E48" s="119"/>
      <c r="F48" s="128"/>
      <c r="G48" s="129"/>
      <c r="H48" s="140"/>
      <c r="I48" s="140"/>
      <c r="J48" s="140"/>
      <c r="K48" s="140"/>
      <c r="L48" s="140"/>
      <c r="M48" s="140"/>
      <c r="N48" s="140"/>
      <c r="O48" s="140"/>
      <c r="P48" s="140"/>
    </row>
    <row r="49" spans="1:16" ht="21.95" customHeight="1" x14ac:dyDescent="0.25">
      <c r="A49" s="120">
        <f>HLOOKUP(F3,UnitCombs,30,FALSE)</f>
        <v>0</v>
      </c>
      <c r="B49" s="116" t="e">
        <f>VLOOKUP(A49,Handbook,2,FALSE)</f>
        <v>#N/A</v>
      </c>
      <c r="C49" s="156" t="e">
        <f>VLOOKUP(A49,Handbook,3,FALSE)</f>
        <v>#N/A</v>
      </c>
      <c r="D49" s="156"/>
      <c r="E49" s="117" t="e">
        <f>VLOOKUP(A49,Handbook,4,FALSE)</f>
        <v>#N/A</v>
      </c>
      <c r="F49" s="148"/>
      <c r="G49" s="149"/>
      <c r="H49" s="140"/>
      <c r="I49" s="140"/>
      <c r="J49" s="140"/>
      <c r="K49" s="140"/>
      <c r="L49" s="140"/>
      <c r="M49" s="140"/>
      <c r="N49" s="140"/>
      <c r="O49" s="140"/>
      <c r="P49" s="140"/>
    </row>
    <row r="50" spans="1:16" ht="32.25" customHeight="1" x14ac:dyDescent="0.25">
      <c r="A50" s="155" t="s">
        <v>226</v>
      </c>
      <c r="B50" s="155"/>
      <c r="C50" s="155"/>
      <c r="D50" s="155"/>
      <c r="E50" s="155"/>
      <c r="F50" s="155"/>
      <c r="G50" s="155"/>
      <c r="H50" s="142"/>
      <c r="I50" s="142"/>
      <c r="J50" s="142"/>
      <c r="K50" s="142"/>
      <c r="L50" s="140"/>
      <c r="M50" s="140"/>
      <c r="N50" s="140"/>
      <c r="O50" s="140"/>
      <c r="P50" s="140"/>
    </row>
    <row r="51" spans="1:16" ht="39" customHeight="1" x14ac:dyDescent="0.25">
      <c r="A51" s="154" t="s">
        <v>250</v>
      </c>
      <c r="B51" s="154"/>
      <c r="C51" s="154"/>
      <c r="D51" s="154"/>
      <c r="E51" s="154"/>
      <c r="F51" s="154"/>
      <c r="G51" s="154"/>
      <c r="H51" s="106"/>
    </row>
    <row r="52" spans="1:16" ht="21.95" customHeight="1" x14ac:dyDescent="0.25">
      <c r="A52" s="124" t="s">
        <v>227</v>
      </c>
      <c r="B52" s="125"/>
      <c r="C52" s="125"/>
      <c r="D52" s="125"/>
      <c r="E52" s="125"/>
      <c r="F52" s="125"/>
      <c r="G52" s="126" t="s">
        <v>228</v>
      </c>
      <c r="H52" s="106"/>
    </row>
    <row r="53" spans="1:16" x14ac:dyDescent="0.25">
      <c r="A53" s="106"/>
      <c r="B53" s="106"/>
      <c r="C53" s="106"/>
      <c r="D53" s="106"/>
      <c r="E53" s="106"/>
      <c r="F53" s="106"/>
      <c r="G53" s="106"/>
      <c r="H53" s="106"/>
    </row>
    <row r="54" spans="1:16" ht="16.5" customHeight="1" x14ac:dyDescent="0.25">
      <c r="A54" s="168" t="s">
        <v>251</v>
      </c>
      <c r="B54" s="168"/>
      <c r="C54" s="168"/>
      <c r="D54" s="168"/>
      <c r="E54" s="168"/>
      <c r="F54" s="168"/>
      <c r="G54" s="168"/>
      <c r="H54" s="106"/>
    </row>
    <row r="55" spans="1:16" s="106" customFormat="1" ht="15" customHeight="1" x14ac:dyDescent="0.25">
      <c r="A55" s="169" t="s">
        <v>252</v>
      </c>
      <c r="B55" s="169"/>
      <c r="C55" s="169"/>
      <c r="D55" s="169"/>
      <c r="E55" s="169"/>
      <c r="F55" s="169"/>
      <c r="G55" s="169"/>
      <c r="M55" s="127"/>
    </row>
    <row r="56" spans="1:16" s="106" customFormat="1" ht="17.100000000000001" customHeight="1" x14ac:dyDescent="0.25">
      <c r="A56" s="143" t="s">
        <v>253</v>
      </c>
      <c r="B56" s="144" t="s">
        <v>254</v>
      </c>
      <c r="C56" s="167" t="s">
        <v>255</v>
      </c>
      <c r="D56" s="167"/>
      <c r="E56" s="145"/>
      <c r="F56" s="148"/>
      <c r="G56" s="149"/>
    </row>
    <row r="57" spans="1:16" s="106" customFormat="1" ht="17.100000000000001" customHeight="1" x14ac:dyDescent="0.25">
      <c r="A57" s="143" t="s">
        <v>256</v>
      </c>
      <c r="B57" s="146" t="s">
        <v>257</v>
      </c>
      <c r="C57" s="167" t="s">
        <v>258</v>
      </c>
      <c r="D57" s="167"/>
      <c r="E57" s="131"/>
      <c r="F57" s="148"/>
      <c r="G57" s="149"/>
    </row>
    <row r="58" spans="1:16" s="106" customFormat="1" ht="17.100000000000001" customHeight="1" x14ac:dyDescent="0.25">
      <c r="A58" s="143" t="s">
        <v>259</v>
      </c>
      <c r="B58" s="146" t="s">
        <v>260</v>
      </c>
      <c r="C58" s="167" t="s">
        <v>261</v>
      </c>
      <c r="D58" s="167"/>
      <c r="E58" s="131"/>
      <c r="F58" s="148"/>
      <c r="G58" s="149"/>
    </row>
    <row r="59" spans="1:16" s="106" customFormat="1" ht="15" customHeight="1" x14ac:dyDescent="0.25">
      <c r="A59" s="169" t="s">
        <v>262</v>
      </c>
      <c r="B59" s="169"/>
      <c r="C59" s="169"/>
      <c r="D59" s="169"/>
      <c r="E59" s="169"/>
      <c r="F59" s="169"/>
      <c r="G59" s="169"/>
    </row>
    <row r="60" spans="1:16" s="106" customFormat="1" ht="17.100000000000001" customHeight="1" x14ac:dyDescent="0.25">
      <c r="A60" s="143" t="s">
        <v>263</v>
      </c>
      <c r="B60" s="144" t="s">
        <v>264</v>
      </c>
      <c r="C60" s="167" t="s">
        <v>265</v>
      </c>
      <c r="D60" s="167"/>
      <c r="E60" s="145"/>
      <c r="F60" s="148"/>
      <c r="G60" s="149"/>
    </row>
    <row r="61" spans="1:16" s="106" customFormat="1" ht="17.100000000000001" customHeight="1" x14ac:dyDescent="0.25">
      <c r="A61" s="143" t="s">
        <v>266</v>
      </c>
      <c r="B61" s="146" t="s">
        <v>267</v>
      </c>
      <c r="C61" s="167" t="s">
        <v>268</v>
      </c>
      <c r="D61" s="167"/>
      <c r="E61" s="131"/>
      <c r="F61" s="148"/>
      <c r="G61" s="149"/>
    </row>
    <row r="62" spans="1:16" s="106" customFormat="1" ht="17.100000000000001" customHeight="1" x14ac:dyDescent="0.25">
      <c r="A62" s="143" t="s">
        <v>269</v>
      </c>
      <c r="B62" s="146" t="s">
        <v>270</v>
      </c>
      <c r="C62" s="167" t="s">
        <v>271</v>
      </c>
      <c r="D62" s="167"/>
      <c r="E62" s="131"/>
      <c r="F62" s="148"/>
      <c r="G62" s="149"/>
    </row>
    <row r="63" spans="1:16" s="106" customFormat="1" ht="15" customHeight="1" x14ac:dyDescent="0.25">
      <c r="A63" s="169" t="s">
        <v>272</v>
      </c>
      <c r="B63" s="169"/>
      <c r="C63" s="169"/>
      <c r="D63" s="169"/>
      <c r="E63" s="169"/>
      <c r="F63" s="169"/>
      <c r="G63" s="169"/>
    </row>
    <row r="64" spans="1:16" s="106" customFormat="1" ht="17.100000000000001" customHeight="1" x14ac:dyDescent="0.25">
      <c r="A64" s="143" t="s">
        <v>273</v>
      </c>
      <c r="B64" s="144" t="s">
        <v>274</v>
      </c>
      <c r="C64" s="167" t="s">
        <v>275</v>
      </c>
      <c r="D64" s="167"/>
      <c r="E64" s="145"/>
      <c r="F64" s="148"/>
      <c r="G64" s="149"/>
    </row>
    <row r="65" spans="1:7" s="106" customFormat="1" ht="17.100000000000001" customHeight="1" x14ac:dyDescent="0.25">
      <c r="A65" s="143" t="s">
        <v>276</v>
      </c>
      <c r="B65" s="146" t="s">
        <v>277</v>
      </c>
      <c r="C65" s="147" t="s">
        <v>278</v>
      </c>
      <c r="D65" s="147"/>
      <c r="E65" s="131"/>
      <c r="F65" s="148"/>
      <c r="G65" s="149"/>
    </row>
    <row r="66" spans="1:7" s="106" customFormat="1" ht="17.100000000000001" customHeight="1" x14ac:dyDescent="0.25">
      <c r="A66" s="143" t="s">
        <v>279</v>
      </c>
      <c r="B66" s="146" t="s">
        <v>280</v>
      </c>
      <c r="C66" s="167" t="s">
        <v>281</v>
      </c>
      <c r="D66" s="167"/>
      <c r="E66" s="131"/>
      <c r="F66" s="148"/>
      <c r="G66" s="149"/>
    </row>
    <row r="67" spans="1:7" s="106" customFormat="1" ht="17.100000000000001" customHeight="1" x14ac:dyDescent="0.25">
      <c r="A67" s="143" t="s">
        <v>282</v>
      </c>
      <c r="B67" s="146" t="s">
        <v>283</v>
      </c>
      <c r="C67" s="167" t="s">
        <v>284</v>
      </c>
      <c r="D67" s="167"/>
      <c r="E67" s="145"/>
      <c r="F67" s="148"/>
      <c r="G67" s="149"/>
    </row>
    <row r="68" spans="1:7" s="106" customFormat="1" ht="15" customHeight="1" x14ac:dyDescent="0.25">
      <c r="A68" s="169" t="s">
        <v>285</v>
      </c>
      <c r="B68" s="169"/>
      <c r="C68" s="169"/>
      <c r="D68" s="169"/>
      <c r="E68" s="169"/>
      <c r="F68" s="169"/>
      <c r="G68" s="169"/>
    </row>
    <row r="69" spans="1:7" s="106" customFormat="1" ht="17.100000000000001" customHeight="1" x14ac:dyDescent="0.25">
      <c r="A69" s="143" t="s">
        <v>286</v>
      </c>
      <c r="B69" s="144" t="s">
        <v>287</v>
      </c>
      <c r="C69" s="167" t="s">
        <v>288</v>
      </c>
      <c r="D69" s="167"/>
      <c r="E69" s="145"/>
      <c r="F69" s="148"/>
      <c r="G69" s="149"/>
    </row>
    <row r="70" spans="1:7" s="106" customFormat="1" ht="17.100000000000001" customHeight="1" x14ac:dyDescent="0.25">
      <c r="A70" s="143" t="s">
        <v>289</v>
      </c>
      <c r="B70" s="146" t="s">
        <v>290</v>
      </c>
      <c r="C70" s="167" t="s">
        <v>291</v>
      </c>
      <c r="D70" s="167"/>
      <c r="E70" s="131"/>
      <c r="F70" s="148"/>
      <c r="G70" s="149"/>
    </row>
    <row r="71" spans="1:7" s="106" customFormat="1" ht="17.100000000000001" customHeight="1" x14ac:dyDescent="0.25">
      <c r="A71" s="143" t="s">
        <v>292</v>
      </c>
      <c r="B71" s="146" t="s">
        <v>293</v>
      </c>
      <c r="C71" s="167" t="s">
        <v>294</v>
      </c>
      <c r="D71" s="167"/>
      <c r="E71" s="131"/>
      <c r="F71" s="148"/>
      <c r="G71" s="149"/>
    </row>
    <row r="72" spans="1:7" s="106" customFormat="1" ht="15" customHeight="1" x14ac:dyDescent="0.25">
      <c r="A72" s="169" t="s">
        <v>295</v>
      </c>
      <c r="B72" s="169"/>
      <c r="C72" s="169"/>
      <c r="D72" s="169"/>
      <c r="E72" s="169"/>
      <c r="F72" s="169"/>
      <c r="G72" s="169"/>
    </row>
    <row r="73" spans="1:7" s="106" customFormat="1" ht="17.100000000000001" customHeight="1" x14ac:dyDescent="0.25">
      <c r="A73" s="143" t="s">
        <v>296</v>
      </c>
      <c r="B73" s="144" t="s">
        <v>297</v>
      </c>
      <c r="C73" s="167" t="s">
        <v>298</v>
      </c>
      <c r="D73" s="167"/>
      <c r="E73" s="145"/>
      <c r="F73" s="148"/>
      <c r="G73" s="149"/>
    </row>
    <row r="74" spans="1:7" s="106" customFormat="1" ht="17.100000000000001" customHeight="1" x14ac:dyDescent="0.25">
      <c r="A74" s="143" t="s">
        <v>299</v>
      </c>
      <c r="B74" s="146" t="s">
        <v>300</v>
      </c>
      <c r="C74" s="167" t="s">
        <v>301</v>
      </c>
      <c r="D74" s="167"/>
      <c r="E74" s="131"/>
      <c r="F74" s="148"/>
      <c r="G74" s="149"/>
    </row>
    <row r="75" spans="1:7" s="106" customFormat="1" ht="17.100000000000001" customHeight="1" x14ac:dyDescent="0.25">
      <c r="A75" s="143" t="s">
        <v>302</v>
      </c>
      <c r="B75" s="146" t="s">
        <v>303</v>
      </c>
      <c r="C75" s="167" t="s">
        <v>304</v>
      </c>
      <c r="D75" s="167"/>
      <c r="E75" s="131"/>
      <c r="F75" s="148"/>
      <c r="G75" s="149"/>
    </row>
    <row r="76" spans="1:7" s="106" customFormat="1" ht="14.25" x14ac:dyDescent="0.25"/>
    <row r="77" spans="1:7" s="106" customFormat="1" ht="14.25" x14ac:dyDescent="0.25"/>
    <row r="78" spans="1:7" s="106" customFormat="1" ht="14.25" x14ac:dyDescent="0.25"/>
    <row r="79" spans="1:7" s="106" customFormat="1" ht="14.25" x14ac:dyDescent="0.25"/>
    <row r="80" spans="1:7" s="106" customFormat="1" ht="14.25" x14ac:dyDescent="0.25"/>
    <row r="81" s="106" customFormat="1" ht="14.25" x14ac:dyDescent="0.25"/>
    <row r="82" s="106" customFormat="1" ht="14.25" x14ac:dyDescent="0.25"/>
    <row r="83" s="106" customFormat="1" ht="14.25" x14ac:dyDescent="0.25"/>
    <row r="84" s="106" customFormat="1" ht="14.25" x14ac:dyDescent="0.25"/>
    <row r="85" s="106" customFormat="1" ht="14.25" x14ac:dyDescent="0.25"/>
    <row r="86" s="106" customFormat="1" ht="14.25" x14ac:dyDescent="0.25"/>
    <row r="87" s="106" customFormat="1" ht="14.25" x14ac:dyDescent="0.25"/>
    <row r="88" s="106" customFormat="1" ht="14.25" x14ac:dyDescent="0.25"/>
    <row r="89" s="106" customFormat="1" ht="14.25" x14ac:dyDescent="0.25"/>
    <row r="90" s="106" customFormat="1" ht="14.25" x14ac:dyDescent="0.25"/>
    <row r="91" s="106" customFormat="1" ht="14.25" x14ac:dyDescent="0.25"/>
    <row r="92" s="106" customFormat="1" ht="14.25" x14ac:dyDescent="0.25"/>
    <row r="93" s="106" customFormat="1" ht="14.25" x14ac:dyDescent="0.25"/>
    <row r="94" s="106" customFormat="1" ht="14.25" x14ac:dyDescent="0.25"/>
    <row r="95" s="106" customFormat="1" ht="14.25" x14ac:dyDescent="0.25"/>
    <row r="96" s="106" customFormat="1" ht="14.25" x14ac:dyDescent="0.25"/>
    <row r="97" s="106" customFormat="1" ht="14.25" x14ac:dyDescent="0.25"/>
    <row r="98" s="106" customFormat="1" ht="14.25" x14ac:dyDescent="0.25"/>
    <row r="99" s="106" customFormat="1" ht="14.25" x14ac:dyDescent="0.25"/>
    <row r="100" s="106" customFormat="1" ht="14.25" x14ac:dyDescent="0.25"/>
    <row r="101" s="106" customFormat="1" ht="14.25" x14ac:dyDescent="0.25"/>
    <row r="102" s="106" customFormat="1" ht="14.25" x14ac:dyDescent="0.25"/>
    <row r="103" s="106" customFormat="1" ht="14.25" x14ac:dyDescent="0.25"/>
    <row r="104" s="106" customFormat="1" ht="14.25" x14ac:dyDescent="0.25"/>
    <row r="105" s="106" customFormat="1" ht="14.25" x14ac:dyDescent="0.25"/>
    <row r="106" s="106" customFormat="1" ht="14.25" x14ac:dyDescent="0.25"/>
    <row r="107" s="106" customFormat="1" ht="14.25" x14ac:dyDescent="0.25"/>
    <row r="108" s="106" customFormat="1" ht="14.25" x14ac:dyDescent="0.25"/>
    <row r="109" s="106" customFormat="1" ht="14.25" x14ac:dyDescent="0.25"/>
    <row r="110" s="106" customFormat="1" ht="14.25" x14ac:dyDescent="0.25"/>
    <row r="111" s="106" customFormat="1" ht="14.25" x14ac:dyDescent="0.25"/>
    <row r="112" s="106" customFormat="1" ht="14.25" x14ac:dyDescent="0.25"/>
    <row r="113" s="106" customFormat="1" ht="14.25" x14ac:dyDescent="0.25"/>
    <row r="114" s="106" customFormat="1" ht="14.25" x14ac:dyDescent="0.25"/>
    <row r="115" s="106" customFormat="1" ht="14.25" x14ac:dyDescent="0.25"/>
    <row r="116" s="106" customFormat="1" ht="14.25" x14ac:dyDescent="0.25"/>
    <row r="117" s="106" customFormat="1" ht="14.25" x14ac:dyDescent="0.25"/>
    <row r="118" s="106" customFormat="1" ht="14.25" x14ac:dyDescent="0.25"/>
    <row r="119" s="106" customFormat="1" ht="14.25" x14ac:dyDescent="0.25"/>
    <row r="120" s="106" customFormat="1" ht="14.25" x14ac:dyDescent="0.25"/>
    <row r="121" s="106" customFormat="1" ht="14.25" x14ac:dyDescent="0.25"/>
    <row r="122" s="106" customFormat="1" ht="14.25" x14ac:dyDescent="0.25"/>
    <row r="123" s="106" customFormat="1" ht="14.25" x14ac:dyDescent="0.25"/>
    <row r="124" s="106" customFormat="1" ht="14.25" x14ac:dyDescent="0.25"/>
    <row r="125" s="106" customFormat="1" ht="14.25" x14ac:dyDescent="0.25"/>
    <row r="126" s="106" customFormat="1" ht="14.25" x14ac:dyDescent="0.25"/>
    <row r="127" s="106" customFormat="1" ht="14.25" x14ac:dyDescent="0.25"/>
    <row r="128" s="106" customFormat="1" ht="14.25" x14ac:dyDescent="0.25"/>
    <row r="129" s="106" customFormat="1" ht="14.25" x14ac:dyDescent="0.25"/>
    <row r="130" s="106" customFormat="1" ht="14.25" x14ac:dyDescent="0.25"/>
    <row r="131" s="106" customFormat="1" ht="14.25" x14ac:dyDescent="0.25"/>
    <row r="132" s="106" customFormat="1" ht="14.25" x14ac:dyDescent="0.25"/>
    <row r="133" s="106" customFormat="1" ht="14.25" x14ac:dyDescent="0.25"/>
    <row r="134" s="106" customFormat="1" ht="14.25" x14ac:dyDescent="0.25"/>
    <row r="135" s="106" customFormat="1" ht="14.25" x14ac:dyDescent="0.25"/>
    <row r="136" s="106" customFormat="1" ht="14.25" x14ac:dyDescent="0.25"/>
    <row r="137" s="106" customFormat="1" ht="14.25" x14ac:dyDescent="0.25"/>
  </sheetData>
  <sheetProtection selectLockedCells="1"/>
  <mergeCells count="108">
    <mergeCell ref="C75:D75"/>
    <mergeCell ref="F75:G75"/>
    <mergeCell ref="C71:D71"/>
    <mergeCell ref="F71:G71"/>
    <mergeCell ref="C73:D73"/>
    <mergeCell ref="F73:G73"/>
    <mergeCell ref="C74:D74"/>
    <mergeCell ref="F74:G74"/>
    <mergeCell ref="C67:D67"/>
    <mergeCell ref="F67:G67"/>
    <mergeCell ref="C69:D69"/>
    <mergeCell ref="F69:G69"/>
    <mergeCell ref="C70:D70"/>
    <mergeCell ref="F70:G70"/>
    <mergeCell ref="A59:G59"/>
    <mergeCell ref="A63:G63"/>
    <mergeCell ref="A68:G68"/>
    <mergeCell ref="A72:G72"/>
    <mergeCell ref="C60:D60"/>
    <mergeCell ref="C61:D61"/>
    <mergeCell ref="C62:D62"/>
    <mergeCell ref="F60:G60"/>
    <mergeCell ref="F61:G61"/>
    <mergeCell ref="F62:G62"/>
    <mergeCell ref="C64:D64"/>
    <mergeCell ref="F64:G64"/>
    <mergeCell ref="F65:G65"/>
    <mergeCell ref="C66:D66"/>
    <mergeCell ref="F66:G66"/>
    <mergeCell ref="I2:P2"/>
    <mergeCell ref="F4:G4"/>
    <mergeCell ref="C37:D37"/>
    <mergeCell ref="C38:D38"/>
    <mergeCell ref="C40:D40"/>
    <mergeCell ref="C26:D26"/>
    <mergeCell ref="C28:D28"/>
    <mergeCell ref="C31:D31"/>
    <mergeCell ref="C32:D32"/>
    <mergeCell ref="C34:D34"/>
    <mergeCell ref="C35:D35"/>
    <mergeCell ref="C16:D16"/>
    <mergeCell ref="C22:D22"/>
    <mergeCell ref="C23:D23"/>
    <mergeCell ref="C25:D25"/>
    <mergeCell ref="C29:D29"/>
    <mergeCell ref="C14:D14"/>
    <mergeCell ref="C13:D13"/>
    <mergeCell ref="F13:G13"/>
    <mergeCell ref="F14:G14"/>
    <mergeCell ref="F16:G16"/>
    <mergeCell ref="F29:G29"/>
    <mergeCell ref="F31:G31"/>
    <mergeCell ref="F32:G32"/>
    <mergeCell ref="C19:D19"/>
    <mergeCell ref="C20:D20"/>
    <mergeCell ref="C17:D17"/>
    <mergeCell ref="C58:D58"/>
    <mergeCell ref="F58:G58"/>
    <mergeCell ref="A54:G54"/>
    <mergeCell ref="A55:G55"/>
    <mergeCell ref="C56:D56"/>
    <mergeCell ref="F56:G56"/>
    <mergeCell ref="C57:D57"/>
    <mergeCell ref="F57:G57"/>
    <mergeCell ref="C47:D47"/>
    <mergeCell ref="F17:G17"/>
    <mergeCell ref="F20:G20"/>
    <mergeCell ref="F19:G19"/>
    <mergeCell ref="F22:G22"/>
    <mergeCell ref="F23:G23"/>
    <mergeCell ref="F25:G25"/>
    <mergeCell ref="F26:G26"/>
    <mergeCell ref="F18:G18"/>
    <mergeCell ref="F30:G30"/>
    <mergeCell ref="F28:G28"/>
    <mergeCell ref="F34:G34"/>
    <mergeCell ref="F35:G35"/>
    <mergeCell ref="A1:G1"/>
    <mergeCell ref="A2:G2"/>
    <mergeCell ref="B3:C3"/>
    <mergeCell ref="F3:G3"/>
    <mergeCell ref="F5:G5"/>
    <mergeCell ref="C7:D7"/>
    <mergeCell ref="C8:D8"/>
    <mergeCell ref="C10:D10"/>
    <mergeCell ref="C11:D11"/>
    <mergeCell ref="F6:G6"/>
    <mergeCell ref="F7:G7"/>
    <mergeCell ref="F8:G8"/>
    <mergeCell ref="F10:G10"/>
    <mergeCell ref="F11:G11"/>
    <mergeCell ref="F37:G37"/>
    <mergeCell ref="F38:G38"/>
    <mergeCell ref="F40:G40"/>
    <mergeCell ref="F41:G41"/>
    <mergeCell ref="F42:G42"/>
    <mergeCell ref="F43:G43"/>
    <mergeCell ref="A51:G51"/>
    <mergeCell ref="F44:G44"/>
    <mergeCell ref="F46:G46"/>
    <mergeCell ref="F47:G47"/>
    <mergeCell ref="F49:G49"/>
    <mergeCell ref="A50:G50"/>
    <mergeCell ref="C49:D49"/>
    <mergeCell ref="C44:D44"/>
    <mergeCell ref="C46:D46"/>
    <mergeCell ref="C41:D41"/>
    <mergeCell ref="C43:D43"/>
  </mergeCells>
  <conditionalFormatting sqref="H32:I32 H34:I35 H37:I38 H40:I44 H46:I47 H49:I49 BC55:XFD137 V49:BB1048576 J52:K71 H54:I62">
    <cfRule type="cellIs" dxfId="532" priority="625" operator="equal">
      <formula>"Done"</formula>
    </cfRule>
    <cfRule type="cellIs" dxfId="531" priority="626" operator="equal">
      <formula>"Advanced Standing"</formula>
    </cfRule>
    <cfRule type="cellIs" dxfId="530" priority="627" operator="equal">
      <formula>"Select from handbook"</formula>
    </cfRule>
    <cfRule type="cellIs" dxfId="529" priority="628" operator="equal">
      <formula>"Unit"</formula>
    </cfRule>
    <cfRule type="cellIs" dxfId="528" priority="629" operator="equal">
      <formula>0</formula>
    </cfRule>
    <cfRule type="containsErrors" dxfId="527" priority="630">
      <formula>ISERROR(H32)</formula>
    </cfRule>
  </conditionalFormatting>
  <conditionalFormatting sqref="C16:D16 C7:D8">
    <cfRule type="cellIs" dxfId="526" priority="631" operator="equal">
      <formula>0</formula>
    </cfRule>
  </conditionalFormatting>
  <conditionalFormatting sqref="I138:U1048576 I7:U9 I5:O6 Q5:U6 H13:U14 H16:U20 H22:U23 H25:U26 H28:I31 I28:U32 I34:U35 I37:U38 I40:U44 I46:U47 I49:U49 I11:U11 I10:N10 Q10:U10 O6:Q19 I3:U4 H1:U1 T2:U2 H3:I11 H2 L50:U50 N51:U54">
    <cfRule type="cellIs" dxfId="525" priority="660" operator="equal">
      <formula>"Done"</formula>
    </cfRule>
    <cfRule type="cellIs" dxfId="524" priority="661" operator="equal">
      <formula>"Advanced Standing"</formula>
    </cfRule>
    <cfRule type="cellIs" dxfId="523" priority="662" operator="equal">
      <formula>"Select from handbook"</formula>
    </cfRule>
    <cfRule type="cellIs" dxfId="522" priority="663" operator="equal">
      <formula>"Unit"</formula>
    </cfRule>
    <cfRule type="cellIs" dxfId="521" priority="664" operator="equal">
      <formula>0</formula>
    </cfRule>
    <cfRule type="containsErrors" dxfId="520" priority="665">
      <formula>ISERROR(H1)</formula>
    </cfRule>
  </conditionalFormatting>
  <conditionalFormatting sqref="G9">
    <cfRule type="cellIs" dxfId="519" priority="648" operator="equal">
      <formula>"CRL"</formula>
    </cfRule>
    <cfRule type="cellIs" dxfId="518" priority="649" operator="equal">
      <formula>"Complete"</formula>
    </cfRule>
    <cfRule type="containsText" dxfId="517" priority="650" operator="containsText" text="2017">
      <formula>NOT(ISERROR(SEARCH("2017",G9)))</formula>
    </cfRule>
    <cfRule type="containsText" dxfId="516" priority="651" operator="containsText" text="2018">
      <formula>NOT(ISERROR(SEARCH("2018",G9)))</formula>
    </cfRule>
    <cfRule type="containsText" dxfId="515" priority="652" operator="containsText" text="2019">
      <formula>NOT(ISERROR(SEARCH("2019",G9)))</formula>
    </cfRule>
    <cfRule type="containsText" dxfId="514" priority="653" operator="containsText" text="2020">
      <formula>NOT(ISERROR(SEARCH("2020",G9)))</formula>
    </cfRule>
  </conditionalFormatting>
  <conditionalFormatting sqref="B7:B8 B10:B11 B13:B14 B16:B17 B22:B23 B25:B26 B19:B20 B28:B29 B31:B32 B34:B35 B37:B38 B40:B41 B46:B47 B49 B43:B44">
    <cfRule type="cellIs" dxfId="513" priority="647" operator="equal">
      <formula>0</formula>
    </cfRule>
  </conditionalFormatting>
  <conditionalFormatting sqref="A7:A8">
    <cfRule type="cellIs" dxfId="512" priority="645" operator="equal">
      <formula>0</formula>
    </cfRule>
  </conditionalFormatting>
  <conditionalFormatting sqref="A16">
    <cfRule type="cellIs" dxfId="511" priority="635" operator="equal">
      <formula>0</formula>
    </cfRule>
  </conditionalFormatting>
  <conditionalFormatting sqref="E7:E8 E10:E11 E13:E14 E16:E17">
    <cfRule type="containsErrors" dxfId="510" priority="633">
      <formula>ISERROR(E7)</formula>
    </cfRule>
    <cfRule type="cellIs" dxfId="509" priority="634" operator="equal">
      <formula>0</formula>
    </cfRule>
  </conditionalFormatting>
  <conditionalFormatting sqref="J1:U1 J7:U9 J5:O6 Q5:U6 J13:U14 J16:U20 J22:U23 J25:U26 J28:U32 J34:U35 J37:U38 J40:U44 J46:U47 J49:U49 J11:U11 J10:N10 Q10:U10 O6:Q19 J3:U4 T2:U2 L50:U50 N51:U51">
    <cfRule type="cellIs" dxfId="508" priority="619" operator="equal">
      <formula>"Done"</formula>
    </cfRule>
    <cfRule type="cellIs" dxfId="507" priority="620" operator="equal">
      <formula>"Advanced Standing"</formula>
    </cfRule>
    <cfRule type="cellIs" dxfId="506" priority="621" operator="equal">
      <formula>"Select from handbook"</formula>
    </cfRule>
    <cfRule type="cellIs" dxfId="505" priority="622" operator="equal">
      <formula>"Unit"</formula>
    </cfRule>
    <cfRule type="cellIs" dxfId="504" priority="623" operator="equal">
      <formula>0</formula>
    </cfRule>
    <cfRule type="containsErrors" dxfId="503" priority="624">
      <formula>ISERROR(J1)</formula>
    </cfRule>
  </conditionalFormatting>
  <conditionalFormatting sqref="A81:U137 N55:U55 A76:E80 K56:U80">
    <cfRule type="cellIs" dxfId="502" priority="613" operator="equal">
      <formula>"Done"</formula>
    </cfRule>
    <cfRule type="cellIs" dxfId="501" priority="614" operator="equal">
      <formula>"Advanced Standing"</formula>
    </cfRule>
    <cfRule type="cellIs" dxfId="500" priority="615" operator="equal">
      <formula>"Select from handbook"</formula>
    </cfRule>
    <cfRule type="cellIs" dxfId="499" priority="616" operator="equal">
      <formula>"Unit"</formula>
    </cfRule>
    <cfRule type="cellIs" dxfId="498" priority="617" operator="equal">
      <formula>0</formula>
    </cfRule>
    <cfRule type="containsErrors" dxfId="497" priority="618">
      <formula>ISERROR(A55)</formula>
    </cfRule>
  </conditionalFormatting>
  <conditionalFormatting sqref="V1:BB11 V13:BB14 V16:BB20 V22:BB23 V25:BB26 V28:BB32 V34:BB35 V37:BB38 V40:BB44 V46:BB47">
    <cfRule type="cellIs" dxfId="496" priority="607" operator="equal">
      <formula>"Done"</formula>
    </cfRule>
    <cfRule type="cellIs" dxfId="495" priority="608" operator="equal">
      <formula>"Advanced Standing"</formula>
    </cfRule>
    <cfRule type="cellIs" dxfId="494" priority="609" operator="equal">
      <formula>"Select from handbook"</formula>
    </cfRule>
    <cfRule type="cellIs" dxfId="493" priority="610" operator="equal">
      <formula>"Unit"</formula>
    </cfRule>
    <cfRule type="cellIs" dxfId="492" priority="611" operator="equal">
      <formula>0</formula>
    </cfRule>
    <cfRule type="containsErrors" dxfId="491" priority="612">
      <formula>ISERROR(V1)</formula>
    </cfRule>
  </conditionalFormatting>
  <conditionalFormatting sqref="V1:BB11 V13:BB14 V16:BB20 V22:BB23 V25:BB26 V28:BB32 V34:BB35 V37:BB38 V40:BB44 V46:BB47">
    <cfRule type="cellIs" dxfId="490" priority="601" operator="equal">
      <formula>"Done"</formula>
    </cfRule>
    <cfRule type="cellIs" dxfId="489" priority="602" operator="equal">
      <formula>"Advanced Standing"</formula>
    </cfRule>
    <cfRule type="cellIs" dxfId="488" priority="603" operator="equal">
      <formula>"Select from handbook"</formula>
    </cfRule>
    <cfRule type="cellIs" dxfId="487" priority="604" operator="equal">
      <formula>"Unit"</formula>
    </cfRule>
    <cfRule type="cellIs" dxfId="486" priority="605" operator="equal">
      <formula>0</formula>
    </cfRule>
    <cfRule type="containsErrors" dxfId="485" priority="606">
      <formula>ISERROR(V1)</formula>
    </cfRule>
  </conditionalFormatting>
  <conditionalFormatting sqref="C9:D11 C13:D14">
    <cfRule type="cellIs" dxfId="484" priority="599" operator="equal">
      <formula>0</formula>
    </cfRule>
  </conditionalFormatting>
  <conditionalFormatting sqref="A9:A11 A13:A14">
    <cfRule type="cellIs" dxfId="483" priority="600" operator="equal">
      <formula>0</formula>
    </cfRule>
  </conditionalFormatting>
  <conditionalFormatting sqref="C19:D20 C28:D29">
    <cfRule type="cellIs" dxfId="482" priority="584" operator="equal">
      <formula>0</formula>
    </cfRule>
  </conditionalFormatting>
  <conditionalFormatting sqref="A19">
    <cfRule type="cellIs" dxfId="481" priority="590" operator="equal">
      <formula>0</formula>
    </cfRule>
  </conditionalFormatting>
  <conditionalFormatting sqref="A28">
    <cfRule type="containsText" dxfId="480" priority="164" operator="containsText" text="SpElec">
      <formula>NOT(ISERROR(SEARCH("SpElec",A28)))</formula>
    </cfRule>
    <cfRule type="cellIs" dxfId="479" priority="589" operator="equal">
      <formula>0</formula>
    </cfRule>
  </conditionalFormatting>
  <conditionalFormatting sqref="E19:E20 E22:E23 E25:E26 E28:E29">
    <cfRule type="containsErrors" dxfId="478" priority="587">
      <formula>ISERROR(E19)</formula>
    </cfRule>
    <cfRule type="cellIs" dxfId="477" priority="588" operator="equal">
      <formula>0</formula>
    </cfRule>
  </conditionalFormatting>
  <conditionalFormatting sqref="C22:D23 C25:D26">
    <cfRule type="cellIs" dxfId="476" priority="582" operator="equal">
      <formula>0</formula>
    </cfRule>
  </conditionalFormatting>
  <conditionalFormatting sqref="A20 A22:A23 A25:A26">
    <cfRule type="cellIs" dxfId="475" priority="583" operator="equal">
      <formula>0</formula>
    </cfRule>
  </conditionalFormatting>
  <conditionalFormatting sqref="C31:D32 C40:D41">
    <cfRule type="cellIs" dxfId="474" priority="567" operator="equal">
      <formula>0</formula>
    </cfRule>
  </conditionalFormatting>
  <conditionalFormatting sqref="A31">
    <cfRule type="cellIs" dxfId="473" priority="573" operator="equal">
      <formula>0</formula>
    </cfRule>
  </conditionalFormatting>
  <conditionalFormatting sqref="A40">
    <cfRule type="cellIs" dxfId="472" priority="572" operator="equal">
      <formula>0</formula>
    </cfRule>
  </conditionalFormatting>
  <conditionalFormatting sqref="E31:E32 E34:E35 E37:E38 E40:E41">
    <cfRule type="containsErrors" dxfId="471" priority="570">
      <formula>ISERROR(E31)</formula>
    </cfRule>
    <cfRule type="cellIs" dxfId="470" priority="571" operator="equal">
      <formula>0</formula>
    </cfRule>
  </conditionalFormatting>
  <conditionalFormatting sqref="C34:D35 C37:D38">
    <cfRule type="cellIs" dxfId="469" priority="565" operator="equal">
      <formula>0</formula>
    </cfRule>
  </conditionalFormatting>
  <conditionalFormatting sqref="A32 A34:A35 A37:A38">
    <cfRule type="cellIs" dxfId="468" priority="566" operator="equal">
      <formula>0</formula>
    </cfRule>
  </conditionalFormatting>
  <conditionalFormatting sqref="C43:D44">
    <cfRule type="cellIs" dxfId="467" priority="550" operator="equal">
      <formula>0</formula>
    </cfRule>
  </conditionalFormatting>
  <conditionalFormatting sqref="A43">
    <cfRule type="cellIs" dxfId="466" priority="556" operator="equal">
      <formula>0</formula>
    </cfRule>
  </conditionalFormatting>
  <conditionalFormatting sqref="E43:E44 E46:E47 E49">
    <cfRule type="containsErrors" dxfId="465" priority="553">
      <formula>ISERROR(E43)</formula>
    </cfRule>
    <cfRule type="cellIs" dxfId="464" priority="554" operator="equal">
      <formula>0</formula>
    </cfRule>
  </conditionalFormatting>
  <conditionalFormatting sqref="C49:D49 C46:D47">
    <cfRule type="cellIs" dxfId="463" priority="548" operator="equal">
      <formula>0</formula>
    </cfRule>
  </conditionalFormatting>
  <conditionalFormatting sqref="A44 A46:A47 A49">
    <cfRule type="cellIs" dxfId="462" priority="549" operator="equal">
      <formula>0</formula>
    </cfRule>
  </conditionalFormatting>
  <conditionalFormatting sqref="A53:G53">
    <cfRule type="cellIs" dxfId="461" priority="536" operator="equal">
      <formula>"Done"</formula>
    </cfRule>
    <cfRule type="cellIs" dxfId="460" priority="537" operator="equal">
      <formula>"Advanced Standing"</formula>
    </cfRule>
    <cfRule type="cellIs" dxfId="459" priority="538" operator="equal">
      <formula>"Select from handbook"</formula>
    </cfRule>
    <cfRule type="cellIs" dxfId="458" priority="539" operator="equal">
      <formula>"Unit"</formula>
    </cfRule>
    <cfRule type="cellIs" dxfId="457" priority="540" operator="equal">
      <formula>0</formula>
    </cfRule>
    <cfRule type="containsErrors" dxfId="456" priority="541">
      <formula>ISERROR(A53)</formula>
    </cfRule>
  </conditionalFormatting>
  <conditionalFormatting sqref="A53:G53">
    <cfRule type="cellIs" dxfId="455" priority="542" operator="equal">
      <formula>"Done"</formula>
    </cfRule>
    <cfRule type="cellIs" dxfId="454" priority="543" operator="equal">
      <formula>"Advanced Standing"</formula>
    </cfRule>
    <cfRule type="cellIs" dxfId="453" priority="544" operator="equal">
      <formula>"Select from handbook"</formula>
    </cfRule>
    <cfRule type="cellIs" dxfId="452" priority="545" operator="equal">
      <formula>"Unit"</formula>
    </cfRule>
    <cfRule type="cellIs" dxfId="451" priority="546" operator="equal">
      <formula>0</formula>
    </cfRule>
    <cfRule type="containsErrors" dxfId="450" priority="547">
      <formula>ISERROR(A53)</formula>
    </cfRule>
  </conditionalFormatting>
  <conditionalFormatting sqref="H12:U12">
    <cfRule type="cellIs" dxfId="449" priority="530" operator="equal">
      <formula>"Done"</formula>
    </cfRule>
    <cfRule type="cellIs" dxfId="448" priority="531" operator="equal">
      <formula>"Advanced Standing"</formula>
    </cfRule>
    <cfRule type="cellIs" dxfId="447" priority="532" operator="equal">
      <formula>"Select from handbook"</formula>
    </cfRule>
    <cfRule type="cellIs" dxfId="446" priority="533" operator="equal">
      <formula>"Unit"</formula>
    </cfRule>
    <cfRule type="cellIs" dxfId="445" priority="534" operator="equal">
      <formula>0</formula>
    </cfRule>
    <cfRule type="containsErrors" dxfId="444" priority="535">
      <formula>ISERROR(H12)</formula>
    </cfRule>
  </conditionalFormatting>
  <conditionalFormatting sqref="G12">
    <cfRule type="cellIs" dxfId="443" priority="524" operator="equal">
      <formula>"CRL"</formula>
    </cfRule>
    <cfRule type="cellIs" dxfId="442" priority="525" operator="equal">
      <formula>"Complete"</formula>
    </cfRule>
    <cfRule type="containsText" dxfId="441" priority="526" operator="containsText" text="2017">
      <formula>NOT(ISERROR(SEARCH("2017",G12)))</formula>
    </cfRule>
    <cfRule type="containsText" dxfId="440" priority="527" operator="containsText" text="2018">
      <formula>NOT(ISERROR(SEARCH("2018",G12)))</formula>
    </cfRule>
    <cfRule type="containsText" dxfId="439" priority="528" operator="containsText" text="2019">
      <formula>NOT(ISERROR(SEARCH("2019",G12)))</formula>
    </cfRule>
    <cfRule type="containsText" dxfId="438" priority="529" operator="containsText" text="2020">
      <formula>NOT(ISERROR(SEARCH("2020",G12)))</formula>
    </cfRule>
  </conditionalFormatting>
  <conditionalFormatting sqref="J12:U12">
    <cfRule type="cellIs" dxfId="437" priority="516" operator="equal">
      <formula>"Done"</formula>
    </cfRule>
    <cfRule type="cellIs" dxfId="436" priority="517" operator="equal">
      <formula>"Advanced Standing"</formula>
    </cfRule>
    <cfRule type="cellIs" dxfId="435" priority="518" operator="equal">
      <formula>"Select from handbook"</formula>
    </cfRule>
    <cfRule type="cellIs" dxfId="434" priority="519" operator="equal">
      <formula>"Unit"</formula>
    </cfRule>
    <cfRule type="cellIs" dxfId="433" priority="520" operator="equal">
      <formula>0</formula>
    </cfRule>
    <cfRule type="containsErrors" dxfId="432" priority="521">
      <formula>ISERROR(J12)</formula>
    </cfRule>
  </conditionalFormatting>
  <conditionalFormatting sqref="V12:BB12">
    <cfRule type="cellIs" dxfId="431" priority="510" operator="equal">
      <formula>"Done"</formula>
    </cfRule>
    <cfRule type="cellIs" dxfId="430" priority="511" operator="equal">
      <formula>"Advanced Standing"</formula>
    </cfRule>
    <cfRule type="cellIs" dxfId="429" priority="512" operator="equal">
      <formula>"Select from handbook"</formula>
    </cfRule>
    <cfRule type="cellIs" dxfId="428" priority="513" operator="equal">
      <formula>"Unit"</formula>
    </cfRule>
    <cfRule type="cellIs" dxfId="427" priority="514" operator="equal">
      <formula>0</formula>
    </cfRule>
    <cfRule type="containsErrors" dxfId="426" priority="515">
      <formula>ISERROR(V12)</formula>
    </cfRule>
  </conditionalFormatting>
  <conditionalFormatting sqref="V12:BB12">
    <cfRule type="cellIs" dxfId="425" priority="504" operator="equal">
      <formula>"Done"</formula>
    </cfRule>
    <cfRule type="cellIs" dxfId="424" priority="505" operator="equal">
      <formula>"Advanced Standing"</formula>
    </cfRule>
    <cfRule type="cellIs" dxfId="423" priority="506" operator="equal">
      <formula>"Select from handbook"</formula>
    </cfRule>
    <cfRule type="cellIs" dxfId="422" priority="507" operator="equal">
      <formula>"Unit"</formula>
    </cfRule>
    <cfRule type="cellIs" dxfId="421" priority="508" operator="equal">
      <formula>0</formula>
    </cfRule>
    <cfRule type="containsErrors" dxfId="420" priority="509">
      <formula>ISERROR(V12)</formula>
    </cfRule>
  </conditionalFormatting>
  <conditionalFormatting sqref="C12:D12">
    <cfRule type="cellIs" dxfId="419" priority="502" operator="equal">
      <formula>0</formula>
    </cfRule>
  </conditionalFormatting>
  <conditionalFormatting sqref="A12">
    <cfRule type="cellIs" dxfId="418" priority="503" operator="equal">
      <formula>0</formula>
    </cfRule>
  </conditionalFormatting>
  <conditionalFormatting sqref="H15:U15">
    <cfRule type="cellIs" dxfId="417" priority="496" operator="equal">
      <formula>"Done"</formula>
    </cfRule>
    <cfRule type="cellIs" dxfId="416" priority="497" operator="equal">
      <formula>"Advanced Standing"</formula>
    </cfRule>
    <cfRule type="cellIs" dxfId="415" priority="498" operator="equal">
      <formula>"Select from handbook"</formula>
    </cfRule>
    <cfRule type="cellIs" dxfId="414" priority="499" operator="equal">
      <formula>"Unit"</formula>
    </cfRule>
    <cfRule type="cellIs" dxfId="413" priority="500" operator="equal">
      <formula>0</formula>
    </cfRule>
    <cfRule type="containsErrors" dxfId="412" priority="501">
      <formula>ISERROR(H15)</formula>
    </cfRule>
  </conditionalFormatting>
  <conditionalFormatting sqref="G15">
    <cfRule type="cellIs" dxfId="411" priority="490" operator="equal">
      <formula>"CRL"</formula>
    </cfRule>
    <cfRule type="cellIs" dxfId="410" priority="491" operator="equal">
      <formula>"Complete"</formula>
    </cfRule>
    <cfRule type="containsText" dxfId="409" priority="492" operator="containsText" text="2017">
      <formula>NOT(ISERROR(SEARCH("2017",G15)))</formula>
    </cfRule>
    <cfRule type="containsText" dxfId="408" priority="493" operator="containsText" text="2018">
      <formula>NOT(ISERROR(SEARCH("2018",G15)))</formula>
    </cfRule>
    <cfRule type="containsText" dxfId="407" priority="494" operator="containsText" text="2019">
      <formula>NOT(ISERROR(SEARCH("2019",G15)))</formula>
    </cfRule>
    <cfRule type="containsText" dxfId="406" priority="495" operator="containsText" text="2020">
      <formula>NOT(ISERROR(SEARCH("2020",G15)))</formula>
    </cfRule>
  </conditionalFormatting>
  <conditionalFormatting sqref="J15:U15">
    <cfRule type="cellIs" dxfId="405" priority="482" operator="equal">
      <formula>"Done"</formula>
    </cfRule>
    <cfRule type="cellIs" dxfId="404" priority="483" operator="equal">
      <formula>"Advanced Standing"</formula>
    </cfRule>
    <cfRule type="cellIs" dxfId="403" priority="484" operator="equal">
      <formula>"Select from handbook"</formula>
    </cfRule>
    <cfRule type="cellIs" dxfId="402" priority="485" operator="equal">
      <formula>"Unit"</formula>
    </cfRule>
    <cfRule type="cellIs" dxfId="401" priority="486" operator="equal">
      <formula>0</formula>
    </cfRule>
    <cfRule type="containsErrors" dxfId="400" priority="487">
      <formula>ISERROR(J15)</formula>
    </cfRule>
  </conditionalFormatting>
  <conditionalFormatting sqref="V15:BB15">
    <cfRule type="cellIs" dxfId="399" priority="476" operator="equal">
      <formula>"Done"</formula>
    </cfRule>
    <cfRule type="cellIs" dxfId="398" priority="477" operator="equal">
      <formula>"Advanced Standing"</formula>
    </cfRule>
    <cfRule type="cellIs" dxfId="397" priority="478" operator="equal">
      <formula>"Select from handbook"</formula>
    </cfRule>
    <cfRule type="cellIs" dxfId="396" priority="479" operator="equal">
      <formula>"Unit"</formula>
    </cfRule>
    <cfRule type="cellIs" dxfId="395" priority="480" operator="equal">
      <formula>0</formula>
    </cfRule>
    <cfRule type="containsErrors" dxfId="394" priority="481">
      <formula>ISERROR(V15)</formula>
    </cfRule>
  </conditionalFormatting>
  <conditionalFormatting sqref="V15:BB15">
    <cfRule type="cellIs" dxfId="393" priority="470" operator="equal">
      <formula>"Done"</formula>
    </cfRule>
    <cfRule type="cellIs" dxfId="392" priority="471" operator="equal">
      <formula>"Advanced Standing"</formula>
    </cfRule>
    <cfRule type="cellIs" dxfId="391" priority="472" operator="equal">
      <formula>"Select from handbook"</formula>
    </cfRule>
    <cfRule type="cellIs" dxfId="390" priority="473" operator="equal">
      <formula>"Unit"</formula>
    </cfRule>
    <cfRule type="cellIs" dxfId="389" priority="474" operator="equal">
      <formula>0</formula>
    </cfRule>
    <cfRule type="containsErrors" dxfId="388" priority="475">
      <formula>ISERROR(V15)</formula>
    </cfRule>
  </conditionalFormatting>
  <conditionalFormatting sqref="C15:D15">
    <cfRule type="cellIs" dxfId="387" priority="468" operator="equal">
      <formula>0</formula>
    </cfRule>
  </conditionalFormatting>
  <conditionalFormatting sqref="A15">
    <cfRule type="cellIs" dxfId="386" priority="469" operator="equal">
      <formula>0</formula>
    </cfRule>
  </conditionalFormatting>
  <conditionalFormatting sqref="H21:U21">
    <cfRule type="cellIs" dxfId="385" priority="462" operator="equal">
      <formula>"Done"</formula>
    </cfRule>
    <cfRule type="cellIs" dxfId="384" priority="463" operator="equal">
      <formula>"Advanced Standing"</formula>
    </cfRule>
    <cfRule type="cellIs" dxfId="383" priority="464" operator="equal">
      <formula>"Select from handbook"</formula>
    </cfRule>
    <cfRule type="cellIs" dxfId="382" priority="465" operator="equal">
      <formula>"Unit"</formula>
    </cfRule>
    <cfRule type="cellIs" dxfId="381" priority="466" operator="equal">
      <formula>0</formula>
    </cfRule>
    <cfRule type="containsErrors" dxfId="380" priority="467">
      <formula>ISERROR(H21)</formula>
    </cfRule>
  </conditionalFormatting>
  <conditionalFormatting sqref="G21">
    <cfRule type="cellIs" dxfId="379" priority="456" operator="equal">
      <formula>"CRL"</formula>
    </cfRule>
    <cfRule type="cellIs" dxfId="378" priority="457" operator="equal">
      <formula>"Complete"</formula>
    </cfRule>
    <cfRule type="containsText" dxfId="377" priority="458" operator="containsText" text="2017">
      <formula>NOT(ISERROR(SEARCH("2017",G21)))</formula>
    </cfRule>
    <cfRule type="containsText" dxfId="376" priority="459" operator="containsText" text="2018">
      <formula>NOT(ISERROR(SEARCH("2018",G21)))</formula>
    </cfRule>
    <cfRule type="containsText" dxfId="375" priority="460" operator="containsText" text="2019">
      <formula>NOT(ISERROR(SEARCH("2019",G21)))</formula>
    </cfRule>
    <cfRule type="containsText" dxfId="374" priority="461" operator="containsText" text="2020">
      <formula>NOT(ISERROR(SEARCH("2020",G21)))</formula>
    </cfRule>
  </conditionalFormatting>
  <conditionalFormatting sqref="J21:U21">
    <cfRule type="cellIs" dxfId="373" priority="448" operator="equal">
      <formula>"Done"</formula>
    </cfRule>
    <cfRule type="cellIs" dxfId="372" priority="449" operator="equal">
      <formula>"Advanced Standing"</formula>
    </cfRule>
    <cfRule type="cellIs" dxfId="371" priority="450" operator="equal">
      <formula>"Select from handbook"</formula>
    </cfRule>
    <cfRule type="cellIs" dxfId="370" priority="451" operator="equal">
      <formula>"Unit"</formula>
    </cfRule>
    <cfRule type="cellIs" dxfId="369" priority="452" operator="equal">
      <formula>0</formula>
    </cfRule>
    <cfRule type="containsErrors" dxfId="368" priority="453">
      <formula>ISERROR(J21)</formula>
    </cfRule>
  </conditionalFormatting>
  <conditionalFormatting sqref="V21:BB21">
    <cfRule type="cellIs" dxfId="367" priority="442" operator="equal">
      <formula>"Done"</formula>
    </cfRule>
    <cfRule type="cellIs" dxfId="366" priority="443" operator="equal">
      <formula>"Advanced Standing"</formula>
    </cfRule>
    <cfRule type="cellIs" dxfId="365" priority="444" operator="equal">
      <formula>"Select from handbook"</formula>
    </cfRule>
    <cfRule type="cellIs" dxfId="364" priority="445" operator="equal">
      <formula>"Unit"</formula>
    </cfRule>
    <cfRule type="cellIs" dxfId="363" priority="446" operator="equal">
      <formula>0</formula>
    </cfRule>
    <cfRule type="containsErrors" dxfId="362" priority="447">
      <formula>ISERROR(V21)</formula>
    </cfRule>
  </conditionalFormatting>
  <conditionalFormatting sqref="V21:BB21">
    <cfRule type="cellIs" dxfId="361" priority="436" operator="equal">
      <formula>"Done"</formula>
    </cfRule>
    <cfRule type="cellIs" dxfId="360" priority="437" operator="equal">
      <formula>"Advanced Standing"</formula>
    </cfRule>
    <cfRule type="cellIs" dxfId="359" priority="438" operator="equal">
      <formula>"Select from handbook"</formula>
    </cfRule>
    <cfRule type="cellIs" dxfId="358" priority="439" operator="equal">
      <formula>"Unit"</formula>
    </cfRule>
    <cfRule type="cellIs" dxfId="357" priority="440" operator="equal">
      <formula>0</formula>
    </cfRule>
    <cfRule type="containsErrors" dxfId="356" priority="441">
      <formula>ISERROR(V21)</formula>
    </cfRule>
  </conditionalFormatting>
  <conditionalFormatting sqref="C21:D21">
    <cfRule type="cellIs" dxfId="355" priority="434" operator="equal">
      <formula>0</formula>
    </cfRule>
  </conditionalFormatting>
  <conditionalFormatting sqref="A21">
    <cfRule type="cellIs" dxfId="354" priority="435" operator="equal">
      <formula>0</formula>
    </cfRule>
  </conditionalFormatting>
  <conditionalFormatting sqref="H24:U24">
    <cfRule type="cellIs" dxfId="353" priority="428" operator="equal">
      <formula>"Done"</formula>
    </cfRule>
    <cfRule type="cellIs" dxfId="352" priority="429" operator="equal">
      <formula>"Advanced Standing"</formula>
    </cfRule>
    <cfRule type="cellIs" dxfId="351" priority="430" operator="equal">
      <formula>"Select from handbook"</formula>
    </cfRule>
    <cfRule type="cellIs" dxfId="350" priority="431" operator="equal">
      <formula>"Unit"</formula>
    </cfRule>
    <cfRule type="cellIs" dxfId="349" priority="432" operator="equal">
      <formula>0</formula>
    </cfRule>
    <cfRule type="containsErrors" dxfId="348" priority="433">
      <formula>ISERROR(H24)</formula>
    </cfRule>
  </conditionalFormatting>
  <conditionalFormatting sqref="J24:U24">
    <cfRule type="cellIs" dxfId="347" priority="414" operator="equal">
      <formula>"Done"</formula>
    </cfRule>
    <cfRule type="cellIs" dxfId="346" priority="415" operator="equal">
      <formula>"Advanced Standing"</formula>
    </cfRule>
    <cfRule type="cellIs" dxfId="345" priority="416" operator="equal">
      <formula>"Select from handbook"</formula>
    </cfRule>
    <cfRule type="cellIs" dxfId="344" priority="417" operator="equal">
      <formula>"Unit"</formula>
    </cfRule>
    <cfRule type="cellIs" dxfId="343" priority="418" operator="equal">
      <formula>0</formula>
    </cfRule>
    <cfRule type="containsErrors" dxfId="342" priority="419">
      <formula>ISERROR(J24)</formula>
    </cfRule>
  </conditionalFormatting>
  <conditionalFormatting sqref="V24:BB24">
    <cfRule type="cellIs" dxfId="341" priority="408" operator="equal">
      <formula>"Done"</formula>
    </cfRule>
    <cfRule type="cellIs" dxfId="340" priority="409" operator="equal">
      <formula>"Advanced Standing"</formula>
    </cfRule>
    <cfRule type="cellIs" dxfId="339" priority="410" operator="equal">
      <formula>"Select from handbook"</formula>
    </cfRule>
    <cfRule type="cellIs" dxfId="338" priority="411" operator="equal">
      <formula>"Unit"</formula>
    </cfRule>
    <cfRule type="cellIs" dxfId="337" priority="412" operator="equal">
      <formula>0</formula>
    </cfRule>
    <cfRule type="containsErrors" dxfId="336" priority="413">
      <formula>ISERROR(V24)</formula>
    </cfRule>
  </conditionalFormatting>
  <conditionalFormatting sqref="V24:BB24">
    <cfRule type="cellIs" dxfId="335" priority="402" operator="equal">
      <formula>"Done"</formula>
    </cfRule>
    <cfRule type="cellIs" dxfId="334" priority="403" operator="equal">
      <formula>"Advanced Standing"</formula>
    </cfRule>
    <cfRule type="cellIs" dxfId="333" priority="404" operator="equal">
      <formula>"Select from handbook"</formula>
    </cfRule>
    <cfRule type="cellIs" dxfId="332" priority="405" operator="equal">
      <formula>"Unit"</formula>
    </cfRule>
    <cfRule type="cellIs" dxfId="331" priority="406" operator="equal">
      <formula>0</formula>
    </cfRule>
    <cfRule type="containsErrors" dxfId="330" priority="407">
      <formula>ISERROR(V24)</formula>
    </cfRule>
  </conditionalFormatting>
  <conditionalFormatting sqref="C24:D24">
    <cfRule type="cellIs" dxfId="329" priority="400" operator="equal">
      <formula>0</formula>
    </cfRule>
  </conditionalFormatting>
  <conditionalFormatting sqref="A24">
    <cfRule type="cellIs" dxfId="328" priority="401" operator="equal">
      <formula>0</formula>
    </cfRule>
  </conditionalFormatting>
  <conditionalFormatting sqref="H27:U27">
    <cfRule type="cellIs" dxfId="327" priority="394" operator="equal">
      <formula>"Done"</formula>
    </cfRule>
    <cfRule type="cellIs" dxfId="326" priority="395" operator="equal">
      <formula>"Advanced Standing"</formula>
    </cfRule>
    <cfRule type="cellIs" dxfId="325" priority="396" operator="equal">
      <formula>"Select from handbook"</formula>
    </cfRule>
    <cfRule type="cellIs" dxfId="324" priority="397" operator="equal">
      <formula>"Unit"</formula>
    </cfRule>
    <cfRule type="cellIs" dxfId="323" priority="398" operator="equal">
      <formula>0</formula>
    </cfRule>
    <cfRule type="containsErrors" dxfId="322" priority="399">
      <formula>ISERROR(H27)</formula>
    </cfRule>
  </conditionalFormatting>
  <conditionalFormatting sqref="J27:U27">
    <cfRule type="cellIs" dxfId="321" priority="380" operator="equal">
      <formula>"Done"</formula>
    </cfRule>
    <cfRule type="cellIs" dxfId="320" priority="381" operator="equal">
      <formula>"Advanced Standing"</formula>
    </cfRule>
    <cfRule type="cellIs" dxfId="319" priority="382" operator="equal">
      <formula>"Select from handbook"</formula>
    </cfRule>
    <cfRule type="cellIs" dxfId="318" priority="383" operator="equal">
      <formula>"Unit"</formula>
    </cfRule>
    <cfRule type="cellIs" dxfId="317" priority="384" operator="equal">
      <formula>0</formula>
    </cfRule>
    <cfRule type="containsErrors" dxfId="316" priority="385">
      <formula>ISERROR(J27)</formula>
    </cfRule>
  </conditionalFormatting>
  <conditionalFormatting sqref="V27:BB27">
    <cfRule type="cellIs" dxfId="315" priority="374" operator="equal">
      <formula>"Done"</formula>
    </cfRule>
    <cfRule type="cellIs" dxfId="314" priority="375" operator="equal">
      <formula>"Advanced Standing"</formula>
    </cfRule>
    <cfRule type="cellIs" dxfId="313" priority="376" operator="equal">
      <formula>"Select from handbook"</formula>
    </cfRule>
    <cfRule type="cellIs" dxfId="312" priority="377" operator="equal">
      <formula>"Unit"</formula>
    </cfRule>
    <cfRule type="cellIs" dxfId="311" priority="378" operator="equal">
      <formula>0</formula>
    </cfRule>
    <cfRule type="containsErrors" dxfId="310" priority="379">
      <formula>ISERROR(V27)</formula>
    </cfRule>
  </conditionalFormatting>
  <conditionalFormatting sqref="V27:BB27">
    <cfRule type="cellIs" dxfId="309" priority="368" operator="equal">
      <formula>"Done"</formula>
    </cfRule>
    <cfRule type="cellIs" dxfId="308" priority="369" operator="equal">
      <formula>"Advanced Standing"</formula>
    </cfRule>
    <cfRule type="cellIs" dxfId="307" priority="370" operator="equal">
      <formula>"Select from handbook"</formula>
    </cfRule>
    <cfRule type="cellIs" dxfId="306" priority="371" operator="equal">
      <formula>"Unit"</formula>
    </cfRule>
    <cfRule type="cellIs" dxfId="305" priority="372" operator="equal">
      <formula>0</formula>
    </cfRule>
    <cfRule type="containsErrors" dxfId="304" priority="373">
      <formula>ISERROR(V27)</formula>
    </cfRule>
  </conditionalFormatting>
  <conditionalFormatting sqref="C27:D27">
    <cfRule type="cellIs" dxfId="303" priority="366" operator="equal">
      <formula>0</formula>
    </cfRule>
  </conditionalFormatting>
  <conditionalFormatting sqref="A27">
    <cfRule type="cellIs" dxfId="302" priority="367" operator="equal">
      <formula>0</formula>
    </cfRule>
  </conditionalFormatting>
  <conditionalFormatting sqref="H33:U33">
    <cfRule type="cellIs" dxfId="301" priority="360" operator="equal">
      <formula>"Done"</formula>
    </cfRule>
    <cfRule type="cellIs" dxfId="300" priority="361" operator="equal">
      <formula>"Advanced Standing"</formula>
    </cfRule>
    <cfRule type="cellIs" dxfId="299" priority="362" operator="equal">
      <formula>"Select from handbook"</formula>
    </cfRule>
    <cfRule type="cellIs" dxfId="298" priority="363" operator="equal">
      <formula>"Unit"</formula>
    </cfRule>
    <cfRule type="cellIs" dxfId="297" priority="364" operator="equal">
      <formula>0</formula>
    </cfRule>
    <cfRule type="containsErrors" dxfId="296" priority="365">
      <formula>ISERROR(H33)</formula>
    </cfRule>
  </conditionalFormatting>
  <conditionalFormatting sqref="J33:U33">
    <cfRule type="cellIs" dxfId="295" priority="346" operator="equal">
      <formula>"Done"</formula>
    </cfRule>
    <cfRule type="cellIs" dxfId="294" priority="347" operator="equal">
      <formula>"Advanced Standing"</formula>
    </cfRule>
    <cfRule type="cellIs" dxfId="293" priority="348" operator="equal">
      <formula>"Select from handbook"</formula>
    </cfRule>
    <cfRule type="cellIs" dxfId="292" priority="349" operator="equal">
      <formula>"Unit"</formula>
    </cfRule>
    <cfRule type="cellIs" dxfId="291" priority="350" operator="equal">
      <formula>0</formula>
    </cfRule>
    <cfRule type="containsErrors" dxfId="290" priority="351">
      <formula>ISERROR(J33)</formula>
    </cfRule>
  </conditionalFormatting>
  <conditionalFormatting sqref="V33:BB33">
    <cfRule type="cellIs" dxfId="289" priority="340" operator="equal">
      <formula>"Done"</formula>
    </cfRule>
    <cfRule type="cellIs" dxfId="288" priority="341" operator="equal">
      <formula>"Advanced Standing"</formula>
    </cfRule>
    <cfRule type="cellIs" dxfId="287" priority="342" operator="equal">
      <formula>"Select from handbook"</formula>
    </cfRule>
    <cfRule type="cellIs" dxfId="286" priority="343" operator="equal">
      <formula>"Unit"</formula>
    </cfRule>
    <cfRule type="cellIs" dxfId="285" priority="344" operator="equal">
      <formula>0</formula>
    </cfRule>
    <cfRule type="containsErrors" dxfId="284" priority="345">
      <formula>ISERROR(V33)</formula>
    </cfRule>
  </conditionalFormatting>
  <conditionalFormatting sqref="V33:BB33">
    <cfRule type="cellIs" dxfId="283" priority="334" operator="equal">
      <formula>"Done"</formula>
    </cfRule>
    <cfRule type="cellIs" dxfId="282" priority="335" operator="equal">
      <formula>"Advanced Standing"</formula>
    </cfRule>
    <cfRule type="cellIs" dxfId="281" priority="336" operator="equal">
      <formula>"Select from handbook"</formula>
    </cfRule>
    <cfRule type="cellIs" dxfId="280" priority="337" operator="equal">
      <formula>"Unit"</formula>
    </cfRule>
    <cfRule type="cellIs" dxfId="279" priority="338" operator="equal">
      <formula>0</formula>
    </cfRule>
    <cfRule type="containsErrors" dxfId="278" priority="339">
      <formula>ISERROR(V33)</formula>
    </cfRule>
  </conditionalFormatting>
  <conditionalFormatting sqref="C33:D33">
    <cfRule type="cellIs" dxfId="277" priority="332" operator="equal">
      <formula>0</formula>
    </cfRule>
  </conditionalFormatting>
  <conditionalFormatting sqref="A33">
    <cfRule type="cellIs" dxfId="276" priority="333" operator="equal">
      <formula>0</formula>
    </cfRule>
  </conditionalFormatting>
  <conditionalFormatting sqref="H36:U36">
    <cfRule type="cellIs" dxfId="275" priority="326" operator="equal">
      <formula>"Done"</formula>
    </cfRule>
    <cfRule type="cellIs" dxfId="274" priority="327" operator="equal">
      <formula>"Advanced Standing"</formula>
    </cfRule>
    <cfRule type="cellIs" dxfId="273" priority="328" operator="equal">
      <formula>"Select from handbook"</formula>
    </cfRule>
    <cfRule type="cellIs" dxfId="272" priority="329" operator="equal">
      <formula>"Unit"</formula>
    </cfRule>
    <cfRule type="cellIs" dxfId="271" priority="330" operator="equal">
      <formula>0</formula>
    </cfRule>
    <cfRule type="containsErrors" dxfId="270" priority="331">
      <formula>ISERROR(H36)</formula>
    </cfRule>
  </conditionalFormatting>
  <conditionalFormatting sqref="J36:U36">
    <cfRule type="cellIs" dxfId="269" priority="312" operator="equal">
      <formula>"Done"</formula>
    </cfRule>
    <cfRule type="cellIs" dxfId="268" priority="313" operator="equal">
      <formula>"Advanced Standing"</formula>
    </cfRule>
    <cfRule type="cellIs" dxfId="267" priority="314" operator="equal">
      <formula>"Select from handbook"</formula>
    </cfRule>
    <cfRule type="cellIs" dxfId="266" priority="315" operator="equal">
      <formula>"Unit"</formula>
    </cfRule>
    <cfRule type="cellIs" dxfId="265" priority="316" operator="equal">
      <formula>0</formula>
    </cfRule>
    <cfRule type="containsErrors" dxfId="264" priority="317">
      <formula>ISERROR(J36)</formula>
    </cfRule>
  </conditionalFormatting>
  <conditionalFormatting sqref="V36:BB36">
    <cfRule type="cellIs" dxfId="263" priority="306" operator="equal">
      <formula>"Done"</formula>
    </cfRule>
    <cfRule type="cellIs" dxfId="262" priority="307" operator="equal">
      <formula>"Advanced Standing"</formula>
    </cfRule>
    <cfRule type="cellIs" dxfId="261" priority="308" operator="equal">
      <formula>"Select from handbook"</formula>
    </cfRule>
    <cfRule type="cellIs" dxfId="260" priority="309" operator="equal">
      <formula>"Unit"</formula>
    </cfRule>
    <cfRule type="cellIs" dxfId="259" priority="310" operator="equal">
      <formula>0</formula>
    </cfRule>
    <cfRule type="containsErrors" dxfId="258" priority="311">
      <formula>ISERROR(V36)</formula>
    </cfRule>
  </conditionalFormatting>
  <conditionalFormatting sqref="V36:BB36">
    <cfRule type="cellIs" dxfId="257" priority="300" operator="equal">
      <formula>"Done"</formula>
    </cfRule>
    <cfRule type="cellIs" dxfId="256" priority="301" operator="equal">
      <formula>"Advanced Standing"</formula>
    </cfRule>
    <cfRule type="cellIs" dxfId="255" priority="302" operator="equal">
      <formula>"Select from handbook"</formula>
    </cfRule>
    <cfRule type="cellIs" dxfId="254" priority="303" operator="equal">
      <formula>"Unit"</formula>
    </cfRule>
    <cfRule type="cellIs" dxfId="253" priority="304" operator="equal">
      <formula>0</formula>
    </cfRule>
    <cfRule type="containsErrors" dxfId="252" priority="305">
      <formula>ISERROR(V36)</formula>
    </cfRule>
  </conditionalFormatting>
  <conditionalFormatting sqref="C36:D36">
    <cfRule type="cellIs" dxfId="251" priority="298" operator="equal">
      <formula>0</formula>
    </cfRule>
  </conditionalFormatting>
  <conditionalFormatting sqref="A36">
    <cfRule type="cellIs" dxfId="250" priority="299" operator="equal">
      <formula>0</formula>
    </cfRule>
  </conditionalFormatting>
  <conditionalFormatting sqref="H39:U39">
    <cfRule type="cellIs" dxfId="249" priority="292" operator="equal">
      <formula>"Done"</formula>
    </cfRule>
    <cfRule type="cellIs" dxfId="248" priority="293" operator="equal">
      <formula>"Advanced Standing"</formula>
    </cfRule>
    <cfRule type="cellIs" dxfId="247" priority="294" operator="equal">
      <formula>"Select from handbook"</formula>
    </cfRule>
    <cfRule type="cellIs" dxfId="246" priority="295" operator="equal">
      <formula>"Unit"</formula>
    </cfRule>
    <cfRule type="cellIs" dxfId="245" priority="296" operator="equal">
      <formula>0</formula>
    </cfRule>
    <cfRule type="containsErrors" dxfId="244" priority="297">
      <formula>ISERROR(H39)</formula>
    </cfRule>
  </conditionalFormatting>
  <conditionalFormatting sqref="J39:U39">
    <cfRule type="cellIs" dxfId="243" priority="278" operator="equal">
      <formula>"Done"</formula>
    </cfRule>
    <cfRule type="cellIs" dxfId="242" priority="279" operator="equal">
      <formula>"Advanced Standing"</formula>
    </cfRule>
    <cfRule type="cellIs" dxfId="241" priority="280" operator="equal">
      <formula>"Select from handbook"</formula>
    </cfRule>
    <cfRule type="cellIs" dxfId="240" priority="281" operator="equal">
      <formula>"Unit"</formula>
    </cfRule>
    <cfRule type="cellIs" dxfId="239" priority="282" operator="equal">
      <formula>0</formula>
    </cfRule>
    <cfRule type="containsErrors" dxfId="238" priority="283">
      <formula>ISERROR(J39)</formula>
    </cfRule>
  </conditionalFormatting>
  <conditionalFormatting sqref="V39:BB39">
    <cfRule type="cellIs" dxfId="237" priority="272" operator="equal">
      <formula>"Done"</formula>
    </cfRule>
    <cfRule type="cellIs" dxfId="236" priority="273" operator="equal">
      <formula>"Advanced Standing"</formula>
    </cfRule>
    <cfRule type="cellIs" dxfId="235" priority="274" operator="equal">
      <formula>"Select from handbook"</formula>
    </cfRule>
    <cfRule type="cellIs" dxfId="234" priority="275" operator="equal">
      <formula>"Unit"</formula>
    </cfRule>
    <cfRule type="cellIs" dxfId="233" priority="276" operator="equal">
      <formula>0</formula>
    </cfRule>
    <cfRule type="containsErrors" dxfId="232" priority="277">
      <formula>ISERROR(V39)</formula>
    </cfRule>
  </conditionalFormatting>
  <conditionalFormatting sqref="V39:BB39">
    <cfRule type="cellIs" dxfId="231" priority="266" operator="equal">
      <formula>"Done"</formula>
    </cfRule>
    <cfRule type="cellIs" dxfId="230" priority="267" operator="equal">
      <formula>"Advanced Standing"</formula>
    </cfRule>
    <cfRule type="cellIs" dxfId="229" priority="268" operator="equal">
      <formula>"Select from handbook"</formula>
    </cfRule>
    <cfRule type="cellIs" dxfId="228" priority="269" operator="equal">
      <formula>"Unit"</formula>
    </cfRule>
    <cfRule type="cellIs" dxfId="227" priority="270" operator="equal">
      <formula>0</formula>
    </cfRule>
    <cfRule type="containsErrors" dxfId="226" priority="271">
      <formula>ISERROR(V39)</formula>
    </cfRule>
  </conditionalFormatting>
  <conditionalFormatting sqref="C39:D39">
    <cfRule type="cellIs" dxfId="225" priority="264" operator="equal">
      <formula>0</formula>
    </cfRule>
  </conditionalFormatting>
  <conditionalFormatting sqref="A39">
    <cfRule type="cellIs" dxfId="224" priority="265" operator="equal">
      <formula>0</formula>
    </cfRule>
  </conditionalFormatting>
  <conditionalFormatting sqref="H45:U45">
    <cfRule type="cellIs" dxfId="223" priority="258" operator="equal">
      <formula>"Done"</formula>
    </cfRule>
    <cfRule type="cellIs" dxfId="222" priority="259" operator="equal">
      <formula>"Advanced Standing"</formula>
    </cfRule>
    <cfRule type="cellIs" dxfId="221" priority="260" operator="equal">
      <formula>"Select from handbook"</formula>
    </cfRule>
    <cfRule type="cellIs" dxfId="220" priority="261" operator="equal">
      <formula>"Unit"</formula>
    </cfRule>
    <cfRule type="cellIs" dxfId="219" priority="262" operator="equal">
      <formula>0</formula>
    </cfRule>
    <cfRule type="containsErrors" dxfId="218" priority="263">
      <formula>ISERROR(H45)</formula>
    </cfRule>
  </conditionalFormatting>
  <conditionalFormatting sqref="J45:U45">
    <cfRule type="cellIs" dxfId="217" priority="244" operator="equal">
      <formula>"Done"</formula>
    </cfRule>
    <cfRule type="cellIs" dxfId="216" priority="245" operator="equal">
      <formula>"Advanced Standing"</formula>
    </cfRule>
    <cfRule type="cellIs" dxfId="215" priority="246" operator="equal">
      <formula>"Select from handbook"</formula>
    </cfRule>
    <cfRule type="cellIs" dxfId="214" priority="247" operator="equal">
      <formula>"Unit"</formula>
    </cfRule>
    <cfRule type="cellIs" dxfId="213" priority="248" operator="equal">
      <formula>0</formula>
    </cfRule>
    <cfRule type="containsErrors" dxfId="212" priority="249">
      <formula>ISERROR(J45)</formula>
    </cfRule>
  </conditionalFormatting>
  <conditionalFormatting sqref="V45:BB45">
    <cfRule type="cellIs" dxfId="211" priority="238" operator="equal">
      <formula>"Done"</formula>
    </cfRule>
    <cfRule type="cellIs" dxfId="210" priority="239" operator="equal">
      <formula>"Advanced Standing"</formula>
    </cfRule>
    <cfRule type="cellIs" dxfId="209" priority="240" operator="equal">
      <formula>"Select from handbook"</formula>
    </cfRule>
    <cfRule type="cellIs" dxfId="208" priority="241" operator="equal">
      <formula>"Unit"</formula>
    </cfRule>
    <cfRule type="cellIs" dxfId="207" priority="242" operator="equal">
      <formula>0</formula>
    </cfRule>
    <cfRule type="containsErrors" dxfId="206" priority="243">
      <formula>ISERROR(V45)</formula>
    </cfRule>
  </conditionalFormatting>
  <conditionalFormatting sqref="V45:BB45">
    <cfRule type="cellIs" dxfId="205" priority="232" operator="equal">
      <formula>"Done"</formula>
    </cfRule>
    <cfRule type="cellIs" dxfId="204" priority="233" operator="equal">
      <formula>"Advanced Standing"</formula>
    </cfRule>
    <cfRule type="cellIs" dxfId="203" priority="234" operator="equal">
      <formula>"Select from handbook"</formula>
    </cfRule>
    <cfRule type="cellIs" dxfId="202" priority="235" operator="equal">
      <formula>"Unit"</formula>
    </cfRule>
    <cfRule type="cellIs" dxfId="201" priority="236" operator="equal">
      <formula>0</formula>
    </cfRule>
    <cfRule type="containsErrors" dxfId="200" priority="237">
      <formula>ISERROR(V45)</formula>
    </cfRule>
  </conditionalFormatting>
  <conditionalFormatting sqref="C45:D45">
    <cfRule type="cellIs" dxfId="199" priority="230" operator="equal">
      <formula>0</formula>
    </cfRule>
  </conditionalFormatting>
  <conditionalFormatting sqref="A45">
    <cfRule type="cellIs" dxfId="198" priority="231" operator="equal">
      <formula>0</formula>
    </cfRule>
  </conditionalFormatting>
  <conditionalFormatting sqref="H48:U48">
    <cfRule type="cellIs" dxfId="197" priority="224" operator="equal">
      <formula>"Done"</formula>
    </cfRule>
    <cfRule type="cellIs" dxfId="196" priority="225" operator="equal">
      <formula>"Advanced Standing"</formula>
    </cfRule>
    <cfRule type="cellIs" dxfId="195" priority="226" operator="equal">
      <formula>"Select from handbook"</formula>
    </cfRule>
    <cfRule type="cellIs" dxfId="194" priority="227" operator="equal">
      <formula>"Unit"</formula>
    </cfRule>
    <cfRule type="cellIs" dxfId="193" priority="228" operator="equal">
      <formula>0</formula>
    </cfRule>
    <cfRule type="containsErrors" dxfId="192" priority="229">
      <formula>ISERROR(H48)</formula>
    </cfRule>
  </conditionalFormatting>
  <conditionalFormatting sqref="J48:U48">
    <cfRule type="cellIs" dxfId="191" priority="210" operator="equal">
      <formula>"Done"</formula>
    </cfRule>
    <cfRule type="cellIs" dxfId="190" priority="211" operator="equal">
      <formula>"Advanced Standing"</formula>
    </cfRule>
    <cfRule type="cellIs" dxfId="189" priority="212" operator="equal">
      <formula>"Select from handbook"</formula>
    </cfRule>
    <cfRule type="cellIs" dxfId="188" priority="213" operator="equal">
      <formula>"Unit"</formula>
    </cfRule>
    <cfRule type="cellIs" dxfId="187" priority="214" operator="equal">
      <formula>0</formula>
    </cfRule>
    <cfRule type="containsErrors" dxfId="186" priority="215">
      <formula>ISERROR(J48)</formula>
    </cfRule>
  </conditionalFormatting>
  <conditionalFormatting sqref="V48:BB48">
    <cfRule type="cellIs" dxfId="185" priority="204" operator="equal">
      <formula>"Done"</formula>
    </cfRule>
    <cfRule type="cellIs" dxfId="184" priority="205" operator="equal">
      <formula>"Advanced Standing"</formula>
    </cfRule>
    <cfRule type="cellIs" dxfId="183" priority="206" operator="equal">
      <formula>"Select from handbook"</formula>
    </cfRule>
    <cfRule type="cellIs" dxfId="182" priority="207" operator="equal">
      <formula>"Unit"</formula>
    </cfRule>
    <cfRule type="cellIs" dxfId="181" priority="208" operator="equal">
      <formula>0</formula>
    </cfRule>
    <cfRule type="containsErrors" dxfId="180" priority="209">
      <formula>ISERROR(V48)</formula>
    </cfRule>
  </conditionalFormatting>
  <conditionalFormatting sqref="V48:BB48">
    <cfRule type="cellIs" dxfId="179" priority="198" operator="equal">
      <formula>"Done"</formula>
    </cfRule>
    <cfRule type="cellIs" dxfId="178" priority="199" operator="equal">
      <formula>"Advanced Standing"</formula>
    </cfRule>
    <cfRule type="cellIs" dxfId="177" priority="200" operator="equal">
      <formula>"Select from handbook"</formula>
    </cfRule>
    <cfRule type="cellIs" dxfId="176" priority="201" operator="equal">
      <formula>"Unit"</formula>
    </cfRule>
    <cfRule type="cellIs" dxfId="175" priority="202" operator="equal">
      <formula>0</formula>
    </cfRule>
    <cfRule type="containsErrors" dxfId="174" priority="203">
      <formula>ISERROR(V48)</formula>
    </cfRule>
  </conditionalFormatting>
  <conditionalFormatting sqref="C48:D48">
    <cfRule type="cellIs" dxfId="173" priority="196" operator="equal">
      <formula>0</formula>
    </cfRule>
  </conditionalFormatting>
  <conditionalFormatting sqref="A48">
    <cfRule type="cellIs" dxfId="172" priority="197" operator="equal">
      <formula>0</formula>
    </cfRule>
  </conditionalFormatting>
  <conditionalFormatting sqref="O10:P10">
    <cfRule type="cellIs" dxfId="171" priority="194" operator="equal">
      <formula>0</formula>
    </cfRule>
  </conditionalFormatting>
  <conditionalFormatting sqref="B9">
    <cfRule type="cellIs" dxfId="170" priority="193" operator="equal">
      <formula>0</formula>
    </cfRule>
  </conditionalFormatting>
  <conditionalFormatting sqref="B12">
    <cfRule type="cellIs" dxfId="169" priority="192" operator="equal">
      <formula>0</formula>
    </cfRule>
  </conditionalFormatting>
  <conditionalFormatting sqref="B15">
    <cfRule type="cellIs" dxfId="168" priority="191" operator="equal">
      <formula>0</formula>
    </cfRule>
  </conditionalFormatting>
  <conditionalFormatting sqref="B21">
    <cfRule type="cellIs" dxfId="167" priority="190" operator="equal">
      <formula>0</formula>
    </cfRule>
  </conditionalFormatting>
  <conditionalFormatting sqref="B24">
    <cfRule type="cellIs" dxfId="166" priority="189" operator="equal">
      <formula>0</formula>
    </cfRule>
  </conditionalFormatting>
  <conditionalFormatting sqref="B27">
    <cfRule type="cellIs" dxfId="165" priority="188" operator="equal">
      <formula>0</formula>
    </cfRule>
  </conditionalFormatting>
  <conditionalFormatting sqref="B33">
    <cfRule type="cellIs" dxfId="164" priority="186" operator="equal">
      <formula>0</formula>
    </cfRule>
  </conditionalFormatting>
  <conditionalFormatting sqref="B36">
    <cfRule type="cellIs" dxfId="163" priority="185" operator="equal">
      <formula>0</formula>
    </cfRule>
  </conditionalFormatting>
  <conditionalFormatting sqref="B39">
    <cfRule type="cellIs" dxfId="162" priority="184" operator="equal">
      <formula>0</formula>
    </cfRule>
  </conditionalFormatting>
  <conditionalFormatting sqref="B45">
    <cfRule type="cellIs" dxfId="161" priority="183" operator="equal">
      <formula>0</formula>
    </cfRule>
  </conditionalFormatting>
  <conditionalFormatting sqref="B48">
    <cfRule type="cellIs" dxfId="160" priority="182" operator="equal">
      <formula>0</formula>
    </cfRule>
  </conditionalFormatting>
  <conditionalFormatting sqref="E9">
    <cfRule type="cellIs" dxfId="159" priority="181" operator="equal">
      <formula>0</formula>
    </cfRule>
  </conditionalFormatting>
  <conditionalFormatting sqref="E12">
    <cfRule type="cellIs" dxfId="158" priority="180" operator="equal">
      <formula>0</formula>
    </cfRule>
  </conditionalFormatting>
  <conditionalFormatting sqref="E15">
    <cfRule type="cellIs" dxfId="157" priority="179" operator="equal">
      <formula>0</formula>
    </cfRule>
  </conditionalFormatting>
  <conditionalFormatting sqref="E21">
    <cfRule type="cellIs" dxfId="156" priority="178" operator="equal">
      <formula>0</formula>
    </cfRule>
  </conditionalFormatting>
  <conditionalFormatting sqref="E24">
    <cfRule type="cellIs" dxfId="155" priority="177" operator="equal">
      <formula>0</formula>
    </cfRule>
  </conditionalFormatting>
  <conditionalFormatting sqref="E27">
    <cfRule type="cellIs" dxfId="154" priority="176" operator="equal">
      <formula>0</formula>
    </cfRule>
  </conditionalFormatting>
  <conditionalFormatting sqref="E33">
    <cfRule type="cellIs" dxfId="153" priority="175" operator="equal">
      <formula>0</formula>
    </cfRule>
  </conditionalFormatting>
  <conditionalFormatting sqref="E36">
    <cfRule type="cellIs" dxfId="152" priority="174" operator="equal">
      <formula>0</formula>
    </cfRule>
  </conditionalFormatting>
  <conditionalFormatting sqref="E39">
    <cfRule type="cellIs" dxfId="151" priority="173" operator="equal">
      <formula>0</formula>
    </cfRule>
  </conditionalFormatting>
  <conditionalFormatting sqref="E45">
    <cfRule type="cellIs" dxfId="150" priority="172" operator="equal">
      <formula>0</formula>
    </cfRule>
  </conditionalFormatting>
  <conditionalFormatting sqref="E48">
    <cfRule type="cellIs" dxfId="149" priority="171" operator="equal">
      <formula>0</formula>
    </cfRule>
  </conditionalFormatting>
  <conditionalFormatting sqref="F4:G4">
    <cfRule type="containsText" dxfId="148" priority="170" operator="containsText" text="Choose your Major">
      <formula>NOT(ISERROR(SEARCH("Choose your Major",F4)))</formula>
    </cfRule>
  </conditionalFormatting>
  <conditionalFormatting sqref="A23">
    <cfRule type="containsText" dxfId="147" priority="169" operator="containsText" text="SpElec">
      <formula>NOT(ISERROR(SEARCH("SpElec",A23)))</formula>
    </cfRule>
  </conditionalFormatting>
  <conditionalFormatting sqref="F5:G5">
    <cfRule type="containsText" dxfId="146" priority="96" operator="containsText" text="Select starting SP">
      <formula>NOT(ISERROR(SEARCH("Select starting SP",F5)))</formula>
    </cfRule>
    <cfRule type="containsText" dxfId="145" priority="168" operator="containsText" text="Choose your Start Date">
      <formula>NOT(ISERROR(SEARCH("Choose your Start Date",F5)))</formula>
    </cfRule>
  </conditionalFormatting>
  <conditionalFormatting sqref="A35">
    <cfRule type="containsText" dxfId="144" priority="167" operator="containsText" text="SpElec">
      <formula>NOT(ISERROR(SEARCH("SpElec",A35)))</formula>
    </cfRule>
  </conditionalFormatting>
  <conditionalFormatting sqref="A41">
    <cfRule type="containsText" dxfId="143" priority="166" operator="containsText" text="SpElec">
      <formula>NOT(ISERROR(SEARCH("SpElec",A41)))</formula>
    </cfRule>
  </conditionalFormatting>
  <conditionalFormatting sqref="A44">
    <cfRule type="containsText" dxfId="142" priority="165" operator="containsText" text="SpElec">
      <formula>NOT(ISERROR(SEARCH("SpElec",A44)))</formula>
    </cfRule>
  </conditionalFormatting>
  <conditionalFormatting sqref="G24">
    <cfRule type="cellIs" dxfId="141" priority="133" operator="equal">
      <formula>"CRL"</formula>
    </cfRule>
    <cfRule type="cellIs" dxfId="140" priority="134" operator="equal">
      <formula>"Complete"</formula>
    </cfRule>
    <cfRule type="containsText" dxfId="139" priority="135" operator="containsText" text="2017">
      <formula>NOT(ISERROR(SEARCH("2017",G24)))</formula>
    </cfRule>
    <cfRule type="containsText" dxfId="138" priority="136" operator="containsText" text="2018">
      <formula>NOT(ISERROR(SEARCH("2018",G24)))</formula>
    </cfRule>
    <cfRule type="containsText" dxfId="137" priority="137" operator="containsText" text="2019">
      <formula>NOT(ISERROR(SEARCH("2019",G24)))</formula>
    </cfRule>
    <cfRule type="containsText" dxfId="136" priority="138" operator="containsText" text="2020">
      <formula>NOT(ISERROR(SEARCH("2020",G24)))</formula>
    </cfRule>
  </conditionalFormatting>
  <conditionalFormatting sqref="G27">
    <cfRule type="cellIs" dxfId="135" priority="127" operator="equal">
      <formula>"CRL"</formula>
    </cfRule>
    <cfRule type="cellIs" dxfId="134" priority="128" operator="equal">
      <formula>"Complete"</formula>
    </cfRule>
    <cfRule type="containsText" dxfId="133" priority="129" operator="containsText" text="2017">
      <formula>NOT(ISERROR(SEARCH("2017",G27)))</formula>
    </cfRule>
    <cfRule type="containsText" dxfId="132" priority="130" operator="containsText" text="2018">
      <formula>NOT(ISERROR(SEARCH("2018",G27)))</formula>
    </cfRule>
    <cfRule type="containsText" dxfId="131" priority="131" operator="containsText" text="2019">
      <formula>NOT(ISERROR(SEARCH("2019",G27)))</formula>
    </cfRule>
    <cfRule type="containsText" dxfId="130" priority="132" operator="containsText" text="2020">
      <formula>NOT(ISERROR(SEARCH("2020",G27)))</formula>
    </cfRule>
  </conditionalFormatting>
  <conditionalFormatting sqref="G33">
    <cfRule type="cellIs" dxfId="129" priority="121" operator="equal">
      <formula>"CRL"</formula>
    </cfRule>
    <cfRule type="cellIs" dxfId="128" priority="122" operator="equal">
      <formula>"Complete"</formula>
    </cfRule>
    <cfRule type="containsText" dxfId="127" priority="123" operator="containsText" text="2017">
      <formula>NOT(ISERROR(SEARCH("2017",G33)))</formula>
    </cfRule>
    <cfRule type="containsText" dxfId="126" priority="124" operator="containsText" text="2018">
      <formula>NOT(ISERROR(SEARCH("2018",G33)))</formula>
    </cfRule>
    <cfRule type="containsText" dxfId="125" priority="125" operator="containsText" text="2019">
      <formula>NOT(ISERROR(SEARCH("2019",G33)))</formula>
    </cfRule>
    <cfRule type="containsText" dxfId="124" priority="126" operator="containsText" text="2020">
      <formula>NOT(ISERROR(SEARCH("2020",G33)))</formula>
    </cfRule>
  </conditionalFormatting>
  <conditionalFormatting sqref="G36">
    <cfRule type="cellIs" dxfId="123" priority="115" operator="equal">
      <formula>"CRL"</formula>
    </cfRule>
    <cfRule type="cellIs" dxfId="122" priority="116" operator="equal">
      <formula>"Complete"</formula>
    </cfRule>
    <cfRule type="containsText" dxfId="121" priority="117" operator="containsText" text="2017">
      <formula>NOT(ISERROR(SEARCH("2017",G36)))</formula>
    </cfRule>
    <cfRule type="containsText" dxfId="120" priority="118" operator="containsText" text="2018">
      <formula>NOT(ISERROR(SEARCH("2018",G36)))</formula>
    </cfRule>
    <cfRule type="containsText" dxfId="119" priority="119" operator="containsText" text="2019">
      <formula>NOT(ISERROR(SEARCH("2019",G36)))</formula>
    </cfRule>
    <cfRule type="containsText" dxfId="118" priority="120" operator="containsText" text="2020">
      <formula>NOT(ISERROR(SEARCH("2020",G36)))</formula>
    </cfRule>
  </conditionalFormatting>
  <conditionalFormatting sqref="G39">
    <cfRule type="cellIs" dxfId="117" priority="109" operator="equal">
      <formula>"CRL"</formula>
    </cfRule>
    <cfRule type="cellIs" dxfId="116" priority="110" operator="equal">
      <formula>"Complete"</formula>
    </cfRule>
    <cfRule type="containsText" dxfId="115" priority="111" operator="containsText" text="2017">
      <formula>NOT(ISERROR(SEARCH("2017",G39)))</formula>
    </cfRule>
    <cfRule type="containsText" dxfId="114" priority="112" operator="containsText" text="2018">
      <formula>NOT(ISERROR(SEARCH("2018",G39)))</formula>
    </cfRule>
    <cfRule type="containsText" dxfId="113" priority="113" operator="containsText" text="2019">
      <formula>NOT(ISERROR(SEARCH("2019",G39)))</formula>
    </cfRule>
    <cfRule type="containsText" dxfId="112" priority="114" operator="containsText" text="2020">
      <formula>NOT(ISERROR(SEARCH("2020",G39)))</formula>
    </cfRule>
  </conditionalFormatting>
  <conditionalFormatting sqref="G45">
    <cfRule type="cellIs" dxfId="111" priority="103" operator="equal">
      <formula>"CRL"</formula>
    </cfRule>
    <cfRule type="cellIs" dxfId="110" priority="104" operator="equal">
      <formula>"Complete"</formula>
    </cfRule>
    <cfRule type="containsText" dxfId="109" priority="105" operator="containsText" text="2017">
      <formula>NOT(ISERROR(SEARCH("2017",G45)))</formula>
    </cfRule>
    <cfRule type="containsText" dxfId="108" priority="106" operator="containsText" text="2018">
      <formula>NOT(ISERROR(SEARCH("2018",G45)))</formula>
    </cfRule>
    <cfRule type="containsText" dxfId="107" priority="107" operator="containsText" text="2019">
      <formula>NOT(ISERROR(SEARCH("2019",G45)))</formula>
    </cfRule>
    <cfRule type="containsText" dxfId="106" priority="108" operator="containsText" text="2020">
      <formula>NOT(ISERROR(SEARCH("2020",G45)))</formula>
    </cfRule>
  </conditionalFormatting>
  <conditionalFormatting sqref="G48">
    <cfRule type="cellIs" dxfId="105" priority="97" operator="equal">
      <formula>"CRL"</formula>
    </cfRule>
    <cfRule type="cellIs" dxfId="104" priority="98" operator="equal">
      <formula>"Complete"</formula>
    </cfRule>
    <cfRule type="containsText" dxfId="103" priority="99" operator="containsText" text="2017">
      <formula>NOT(ISERROR(SEARCH("2017",G48)))</formula>
    </cfRule>
    <cfRule type="containsText" dxfId="102" priority="100" operator="containsText" text="2018">
      <formula>NOT(ISERROR(SEARCH("2018",G48)))</formula>
    </cfRule>
    <cfRule type="containsText" dxfId="101" priority="101" operator="containsText" text="2019">
      <formula>NOT(ISERROR(SEARCH("2019",G48)))</formula>
    </cfRule>
    <cfRule type="containsText" dxfId="100" priority="102" operator="containsText" text="2020">
      <formula>NOT(ISERROR(SEARCH("2020",G48)))</formula>
    </cfRule>
  </conditionalFormatting>
  <conditionalFormatting sqref="C7:D7">
    <cfRule type="containsErrors" dxfId="99" priority="95">
      <formula>ISERROR(C7)</formula>
    </cfRule>
  </conditionalFormatting>
  <conditionalFormatting sqref="C8:D17">
    <cfRule type="containsErrors" dxfId="98" priority="94">
      <formula>ISERROR(C8)</formula>
    </cfRule>
  </conditionalFormatting>
  <conditionalFormatting sqref="A7:E49">
    <cfRule type="containsErrors" dxfId="97" priority="93">
      <formula>ISERROR(A7)</formula>
    </cfRule>
  </conditionalFormatting>
  <conditionalFormatting sqref="A17 A29 A41">
    <cfRule type="cellIs" dxfId="96" priority="92" operator="equal">
      <formula>0</formula>
    </cfRule>
  </conditionalFormatting>
  <conditionalFormatting sqref="H51:J53 M55">
    <cfRule type="cellIs" dxfId="95" priority="86" operator="equal">
      <formula>"Done"</formula>
    </cfRule>
    <cfRule type="cellIs" dxfId="94" priority="87" operator="equal">
      <formula>"Advanced Standing"</formula>
    </cfRule>
    <cfRule type="cellIs" dxfId="93" priority="88" operator="equal">
      <formula>"Select from handbook"</formula>
    </cfRule>
    <cfRule type="cellIs" dxfId="92" priority="89" operator="equal">
      <formula>"Unit"</formula>
    </cfRule>
    <cfRule type="cellIs" dxfId="91" priority="90" operator="equal">
      <formula>0</formula>
    </cfRule>
    <cfRule type="containsErrors" dxfId="90" priority="91">
      <formula>ISERROR(H51)</formula>
    </cfRule>
  </conditionalFormatting>
  <conditionalFormatting sqref="H51:J53 M55">
    <cfRule type="cellIs" dxfId="89" priority="80" operator="equal">
      <formula>"Done"</formula>
    </cfRule>
    <cfRule type="cellIs" dxfId="88" priority="81" operator="equal">
      <formula>"Advanced Standing"</formula>
    </cfRule>
    <cfRule type="cellIs" dxfId="87" priority="82" operator="equal">
      <formula>"Select from handbook"</formula>
    </cfRule>
    <cfRule type="cellIs" dxfId="86" priority="83" operator="equal">
      <formula>"Unit"</formula>
    </cfRule>
    <cfRule type="cellIs" dxfId="85" priority="84" operator="equal">
      <formula>0</formula>
    </cfRule>
    <cfRule type="containsErrors" dxfId="84" priority="85">
      <formula>ISERROR(H51)</formula>
    </cfRule>
  </conditionalFormatting>
  <conditionalFormatting sqref="K51:M53 M54">
    <cfRule type="cellIs" dxfId="83" priority="66" operator="equal">
      <formula>"Done"</formula>
    </cfRule>
    <cfRule type="cellIs" dxfId="82" priority="67" operator="equal">
      <formula>"Advanced Standing"</formula>
    </cfRule>
    <cfRule type="cellIs" dxfId="81" priority="68" operator="equal">
      <formula>"Select from handbook"</formula>
    </cfRule>
    <cfRule type="cellIs" dxfId="80" priority="69" operator="equal">
      <formula>"Unit"</formula>
    </cfRule>
    <cfRule type="cellIs" dxfId="79" priority="70" operator="equal">
      <formula>0</formula>
    </cfRule>
    <cfRule type="containsErrors" dxfId="78" priority="71">
      <formula>ISERROR(K51)</formula>
    </cfRule>
  </conditionalFormatting>
  <conditionalFormatting sqref="J59:J62 F76:J80 H63:J75">
    <cfRule type="cellIs" dxfId="77" priority="60" operator="equal">
      <formula>"Done"</formula>
    </cfRule>
    <cfRule type="cellIs" dxfId="76" priority="61" operator="equal">
      <formula>"Advanced Standing"</formula>
    </cfRule>
    <cfRule type="cellIs" dxfId="75" priority="62" operator="equal">
      <formula>"Select from handbook"</formula>
    </cfRule>
    <cfRule type="cellIs" dxfId="74" priority="63" operator="equal">
      <formula>"Unit"</formula>
    </cfRule>
    <cfRule type="cellIs" dxfId="73" priority="64" operator="equal">
      <formula>0</formula>
    </cfRule>
    <cfRule type="containsErrors" dxfId="72" priority="65">
      <formula>ISERROR(F59)</formula>
    </cfRule>
  </conditionalFormatting>
  <conditionalFormatting sqref="J54:L55">
    <cfRule type="cellIs" dxfId="71" priority="54" operator="equal">
      <formula>"Done"</formula>
    </cfRule>
    <cfRule type="cellIs" dxfId="70" priority="55" operator="equal">
      <formula>"Advanced Standing"</formula>
    </cfRule>
    <cfRule type="cellIs" dxfId="69" priority="56" operator="equal">
      <formula>"Select from handbook"</formula>
    </cfRule>
    <cfRule type="cellIs" dxfId="68" priority="57" operator="equal">
      <formula>"Unit"</formula>
    </cfRule>
    <cfRule type="cellIs" dxfId="67" priority="58" operator="equal">
      <formula>0</formula>
    </cfRule>
    <cfRule type="containsErrors" dxfId="66" priority="59">
      <formula>ISERROR(J54)</formula>
    </cfRule>
  </conditionalFormatting>
  <conditionalFormatting sqref="B56:B58">
    <cfRule type="cellIs" dxfId="65" priority="53" operator="equal">
      <formula>0</formula>
    </cfRule>
  </conditionalFormatting>
  <conditionalFormatting sqref="E56:E58">
    <cfRule type="containsErrors" dxfId="64" priority="51">
      <formula>ISERROR(E56)</formula>
    </cfRule>
    <cfRule type="cellIs" dxfId="63" priority="52" operator="equal">
      <formula>0</formula>
    </cfRule>
  </conditionalFormatting>
  <conditionalFormatting sqref="C56:D58 J56:J58">
    <cfRule type="cellIs" dxfId="62" priority="49" operator="equal">
      <formula>0</formula>
    </cfRule>
  </conditionalFormatting>
  <conditionalFormatting sqref="A56:A58">
    <cfRule type="cellIs" dxfId="61" priority="50" operator="equal">
      <formula>0</formula>
    </cfRule>
  </conditionalFormatting>
  <conditionalFormatting sqref="A56:E58 J56:J58">
    <cfRule type="containsErrors" dxfId="60" priority="48">
      <formula>ISERROR(A56)</formula>
    </cfRule>
  </conditionalFormatting>
  <conditionalFormatting sqref="L58">
    <cfRule type="cellIs" dxfId="59" priority="30" operator="equal">
      <formula>"Done"</formula>
    </cfRule>
    <cfRule type="cellIs" dxfId="58" priority="31" operator="equal">
      <formula>"Advanced Standing"</formula>
    </cfRule>
    <cfRule type="cellIs" dxfId="57" priority="32" operator="equal">
      <formula>"Select from handbook"</formula>
    </cfRule>
    <cfRule type="cellIs" dxfId="56" priority="33" operator="equal">
      <formula>"Unit"</formula>
    </cfRule>
    <cfRule type="cellIs" dxfId="55" priority="34" operator="equal">
      <formula>0</formula>
    </cfRule>
    <cfRule type="containsErrors" dxfId="54" priority="35">
      <formula>ISERROR(L58)</formula>
    </cfRule>
  </conditionalFormatting>
  <conditionalFormatting sqref="C73:D75">
    <cfRule type="cellIs" dxfId="53" priority="3" operator="equal">
      <formula>0</formula>
    </cfRule>
  </conditionalFormatting>
  <conditionalFormatting sqref="A73:E75">
    <cfRule type="containsErrors" dxfId="52" priority="2">
      <formula>ISERROR(A73)</formula>
    </cfRule>
  </conditionalFormatting>
  <conditionalFormatting sqref="B60:B62">
    <cfRule type="cellIs" dxfId="51" priority="25" operator="equal">
      <formula>0</formula>
    </cfRule>
  </conditionalFormatting>
  <conditionalFormatting sqref="E60:E62">
    <cfRule type="containsErrors" dxfId="50" priority="23">
      <formula>ISERROR(E60)</formula>
    </cfRule>
    <cfRule type="cellIs" dxfId="49" priority="24" operator="equal">
      <formula>0</formula>
    </cfRule>
  </conditionalFormatting>
  <conditionalFormatting sqref="C60:D62">
    <cfRule type="cellIs" dxfId="48" priority="21" operator="equal">
      <formula>0</formula>
    </cfRule>
  </conditionalFormatting>
  <conditionalFormatting sqref="A60:A62">
    <cfRule type="cellIs" dxfId="47" priority="22" operator="equal">
      <formula>0</formula>
    </cfRule>
  </conditionalFormatting>
  <conditionalFormatting sqref="A60:E62">
    <cfRule type="containsErrors" dxfId="46" priority="20">
      <formula>ISERROR(A60)</formula>
    </cfRule>
  </conditionalFormatting>
  <conditionalFormatting sqref="B64:B67">
    <cfRule type="cellIs" dxfId="45" priority="19" operator="equal">
      <formula>0</formula>
    </cfRule>
  </conditionalFormatting>
  <conditionalFormatting sqref="E64:E67">
    <cfRule type="containsErrors" dxfId="44" priority="17">
      <formula>ISERROR(E64)</formula>
    </cfRule>
    <cfRule type="cellIs" dxfId="43" priority="18" operator="equal">
      <formula>0</formula>
    </cfRule>
  </conditionalFormatting>
  <conditionalFormatting sqref="C64:D67">
    <cfRule type="cellIs" dxfId="42" priority="15" operator="equal">
      <formula>0</formula>
    </cfRule>
  </conditionalFormatting>
  <conditionalFormatting sqref="A64:A67">
    <cfRule type="cellIs" dxfId="41" priority="16" operator="equal">
      <formula>0</formula>
    </cfRule>
  </conditionalFormatting>
  <conditionalFormatting sqref="A64:E67">
    <cfRule type="containsErrors" dxfId="40" priority="14">
      <formula>ISERROR(A64)</formula>
    </cfRule>
  </conditionalFormatting>
  <conditionalFormatting sqref="B69:B71">
    <cfRule type="cellIs" dxfId="39" priority="13" operator="equal">
      <formula>0</formula>
    </cfRule>
  </conditionalFormatting>
  <conditionalFormatting sqref="E69:E71">
    <cfRule type="containsErrors" dxfId="38" priority="11">
      <formula>ISERROR(E69)</formula>
    </cfRule>
    <cfRule type="cellIs" dxfId="37" priority="12" operator="equal">
      <formula>0</formula>
    </cfRule>
  </conditionalFormatting>
  <conditionalFormatting sqref="C69:D71">
    <cfRule type="cellIs" dxfId="36" priority="9" operator="equal">
      <formula>0</formula>
    </cfRule>
  </conditionalFormatting>
  <conditionalFormatting sqref="A69:A71">
    <cfRule type="cellIs" dxfId="35" priority="10" operator="equal">
      <formula>0</formula>
    </cfRule>
  </conditionalFormatting>
  <conditionalFormatting sqref="A69:E71">
    <cfRule type="containsErrors" dxfId="34" priority="8">
      <formula>ISERROR(A69)</formula>
    </cfRule>
  </conditionalFormatting>
  <conditionalFormatting sqref="B73:B75">
    <cfRule type="cellIs" dxfId="33" priority="7" operator="equal">
      <formula>0</formula>
    </cfRule>
  </conditionalFormatting>
  <conditionalFormatting sqref="E73:E75">
    <cfRule type="containsErrors" dxfId="32" priority="5">
      <formula>ISERROR(E73)</formula>
    </cfRule>
    <cfRule type="cellIs" dxfId="31" priority="6" operator="equal">
      <formula>0</formula>
    </cfRule>
  </conditionalFormatting>
  <conditionalFormatting sqref="A73:A75">
    <cfRule type="cellIs" dxfId="30" priority="4" operator="equal">
      <formula>0</formula>
    </cfRule>
  </conditionalFormatting>
  <conditionalFormatting sqref="A38">
    <cfRule type="containsText" dxfId="29" priority="1" operator="containsText" text="SpElec">
      <formula>NOT(ISERROR(SEARCH("SpElec",A38)))</formula>
    </cfRule>
  </conditionalFormatting>
  <dataValidations count="1">
    <dataValidation allowBlank="1" showInputMessage="1" sqref="A7"/>
  </dataValidations>
  <pageMargins left="0.7" right="0.7" top="0.75" bottom="0.75" header="0.3" footer="0.3"/>
  <pageSetup paperSize="9" orientation="portrait" r:id="rId1"/>
  <ignoredErrors>
    <ignoredError sqref="A8:B17 C8:E15 C16:C17 E17 A19:E29 A32:E41 A43:E49 G33 G45 G21 G24 G27:G29 G36 G39 G48 D16:E16 B7:C7 F3 D3 D7:E7 A31:E31" evalError="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Click and choose from the drop-down">
          <x14:formula1>
            <xm:f>'Course and Unit sets'!$A$9:$A$11</xm:f>
          </x14:formula1>
          <xm:sqref>F5:G5</xm:sqref>
        </x14:dataValidation>
        <x14:dataValidation type="list" allowBlank="1" showInputMessage="1" showErrorMessage="1">
          <x14:formula1>
            <xm:f>'L:\PER\DHS\Shared\ED\Teaching &amp; Learning\Teaching Support\Study Plan Templates\New Enrolment Planners\[Enrolment Planner PrimaryECE OUA v2.xlsx]Courses and unitsets'!#REF!</xm:f>
          </x14:formula1>
          <xm:sqref>J73:J75 J60:J62 J56:J58 J69:J71 J65:J67</xm:sqref>
        </x14:dataValidation>
        <x14:dataValidation type="list" allowBlank="1" showInputMessage="1" showErrorMessage="1" prompt="Choose your Major Teaching Area">
          <x14:formula1>
            <xm:f>'Course and Unit sets'!$A$2:$A$5</xm:f>
          </x14:formula1>
          <xm:sqref>F4:G4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opLeftCell="A3" workbookViewId="0">
      <selection activeCell="H4" sqref="H4:H34"/>
    </sheetView>
  </sheetViews>
  <sheetFormatPr defaultRowHeight="15" x14ac:dyDescent="0.25"/>
  <cols>
    <col min="1" max="1" width="21.140625" customWidth="1"/>
    <col min="2" max="2" width="14.140625" customWidth="1"/>
    <col min="5" max="5" width="11.140625" customWidth="1"/>
    <col min="6" max="13" width="13.5703125" customWidth="1"/>
  </cols>
  <sheetData>
    <row r="1" spans="1:17" x14ac:dyDescent="0.25">
      <c r="A1" s="1" t="s">
        <v>26</v>
      </c>
      <c r="D1" s="31"/>
      <c r="E1" s="31"/>
      <c r="F1" s="31"/>
      <c r="G1" s="31"/>
      <c r="H1" s="31"/>
      <c r="I1" s="31"/>
      <c r="J1" s="31"/>
      <c r="K1" s="31"/>
      <c r="L1" s="31"/>
      <c r="M1" s="31"/>
    </row>
    <row r="2" spans="1:17" x14ac:dyDescent="0.25">
      <c r="A2" s="44" t="s">
        <v>27</v>
      </c>
      <c r="B2" t="s">
        <v>103</v>
      </c>
      <c r="D2" s="31"/>
      <c r="E2" s="31"/>
      <c r="F2" s="31"/>
      <c r="G2" s="31"/>
      <c r="H2" s="31"/>
      <c r="I2" s="31"/>
      <c r="J2" s="31"/>
      <c r="K2" s="31"/>
      <c r="L2" s="31"/>
      <c r="M2" s="31"/>
    </row>
    <row r="3" spans="1:17" x14ac:dyDescent="0.25">
      <c r="A3" t="s">
        <v>28</v>
      </c>
      <c r="B3" t="s">
        <v>194</v>
      </c>
      <c r="D3" s="31"/>
      <c r="E3" s="36" t="s">
        <v>192</v>
      </c>
      <c r="F3" s="36"/>
      <c r="G3" s="36"/>
      <c r="H3" s="36"/>
      <c r="I3" s="36"/>
      <c r="J3" s="36"/>
      <c r="K3" s="36"/>
      <c r="L3" s="36"/>
      <c r="M3" s="36"/>
      <c r="N3" s="36"/>
    </row>
    <row r="4" spans="1:17" ht="22.5" x14ac:dyDescent="0.25">
      <c r="A4" t="s">
        <v>29</v>
      </c>
      <c r="B4" t="s">
        <v>195</v>
      </c>
      <c r="D4" s="31"/>
      <c r="E4" s="37" t="s">
        <v>193</v>
      </c>
      <c r="F4" s="38" t="s">
        <v>198</v>
      </c>
      <c r="G4" s="38" t="s">
        <v>199</v>
      </c>
      <c r="H4" s="38" t="s">
        <v>200</v>
      </c>
      <c r="I4" s="38" t="s">
        <v>202</v>
      </c>
      <c r="J4" s="38" t="s">
        <v>203</v>
      </c>
      <c r="K4" s="38" t="s">
        <v>204</v>
      </c>
      <c r="L4" s="38" t="s">
        <v>201</v>
      </c>
      <c r="M4" s="38" t="s">
        <v>205</v>
      </c>
      <c r="N4" s="38" t="s">
        <v>249</v>
      </c>
    </row>
    <row r="5" spans="1:17" x14ac:dyDescent="0.25">
      <c r="A5" t="s">
        <v>30</v>
      </c>
      <c r="B5" t="s">
        <v>196</v>
      </c>
      <c r="D5" s="31"/>
      <c r="E5" s="37"/>
      <c r="F5" s="38" t="s">
        <v>197</v>
      </c>
      <c r="G5" s="38" t="s">
        <v>206</v>
      </c>
      <c r="H5" s="38" t="s">
        <v>207</v>
      </c>
      <c r="I5" s="38" t="s">
        <v>212</v>
      </c>
      <c r="J5" s="38" t="s">
        <v>209</v>
      </c>
      <c r="K5" s="38" t="s">
        <v>210</v>
      </c>
      <c r="L5" s="38" t="s">
        <v>211</v>
      </c>
      <c r="M5" s="38" t="s">
        <v>213</v>
      </c>
      <c r="N5" s="38" t="s">
        <v>248</v>
      </c>
    </row>
    <row r="6" spans="1:17" x14ac:dyDescent="0.25">
      <c r="D6" s="31">
        <v>1</v>
      </c>
      <c r="E6" s="39">
        <v>1</v>
      </c>
      <c r="F6" s="41" t="s">
        <v>3</v>
      </c>
      <c r="G6" s="41" t="s">
        <v>3</v>
      </c>
      <c r="H6" s="41" t="s">
        <v>3</v>
      </c>
      <c r="I6" s="41" t="s">
        <v>3</v>
      </c>
      <c r="J6" s="41" t="s">
        <v>3</v>
      </c>
      <c r="K6" s="41" t="s">
        <v>3</v>
      </c>
      <c r="L6" s="41" t="s">
        <v>3</v>
      </c>
      <c r="M6" s="41" t="s">
        <v>3</v>
      </c>
    </row>
    <row r="7" spans="1:17" x14ac:dyDescent="0.25">
      <c r="D7" s="31">
        <v>2</v>
      </c>
      <c r="E7" s="39">
        <v>1</v>
      </c>
      <c r="F7" s="41" t="s">
        <v>6</v>
      </c>
      <c r="G7" s="41" t="s">
        <v>6</v>
      </c>
      <c r="H7" s="41" t="s">
        <v>6</v>
      </c>
      <c r="I7" s="41" t="s">
        <v>6</v>
      </c>
      <c r="J7" s="41" t="s">
        <v>6</v>
      </c>
      <c r="K7" s="41" t="s">
        <v>6</v>
      </c>
      <c r="L7" s="41" t="s">
        <v>6</v>
      </c>
      <c r="M7" s="41" t="s">
        <v>6</v>
      </c>
    </row>
    <row r="8" spans="1:17" x14ac:dyDescent="0.25">
      <c r="A8" s="1" t="s">
        <v>106</v>
      </c>
      <c r="D8" s="31">
        <v>3</v>
      </c>
      <c r="E8" s="40">
        <v>1</v>
      </c>
      <c r="F8" s="41" t="s">
        <v>12</v>
      </c>
      <c r="G8" s="41" t="s">
        <v>12</v>
      </c>
      <c r="H8" s="41" t="s">
        <v>12</v>
      </c>
      <c r="I8" s="41" t="s">
        <v>12</v>
      </c>
      <c r="J8" s="41" t="s">
        <v>12</v>
      </c>
      <c r="K8" s="41" t="s">
        <v>12</v>
      </c>
      <c r="L8" s="41" t="s">
        <v>12</v>
      </c>
      <c r="M8" s="41" t="s">
        <v>12</v>
      </c>
    </row>
    <row r="9" spans="1:17" x14ac:dyDescent="0.25">
      <c r="A9" s="44" t="s">
        <v>107</v>
      </c>
      <c r="B9" t="s">
        <v>103</v>
      </c>
      <c r="D9" s="31">
        <v>4</v>
      </c>
      <c r="E9" s="40">
        <v>1</v>
      </c>
      <c r="F9" s="41" t="s">
        <v>36</v>
      </c>
      <c r="G9" s="41" t="s">
        <v>36</v>
      </c>
      <c r="H9" s="41" t="s">
        <v>36</v>
      </c>
      <c r="I9" s="41" t="s">
        <v>36</v>
      </c>
      <c r="J9" s="41" t="s">
        <v>36</v>
      </c>
      <c r="K9" s="41" t="s">
        <v>36</v>
      </c>
      <c r="L9" s="41" t="s">
        <v>36</v>
      </c>
      <c r="M9" s="41" t="s">
        <v>36</v>
      </c>
      <c r="P9" s="3" t="s">
        <v>308</v>
      </c>
      <c r="Q9" s="3"/>
    </row>
    <row r="10" spans="1:17" x14ac:dyDescent="0.25">
      <c r="A10" t="s">
        <v>24</v>
      </c>
      <c r="B10" t="s">
        <v>104</v>
      </c>
      <c r="D10" s="31">
        <v>5</v>
      </c>
      <c r="E10" s="40">
        <v>1</v>
      </c>
      <c r="F10" s="41" t="s">
        <v>8</v>
      </c>
      <c r="G10" s="41" t="s">
        <v>8</v>
      </c>
      <c r="H10" s="41" t="s">
        <v>8</v>
      </c>
      <c r="I10" s="41" t="s">
        <v>8</v>
      </c>
      <c r="J10" s="41" t="s">
        <v>8</v>
      </c>
      <c r="K10" s="41" t="s">
        <v>8</v>
      </c>
      <c r="L10" s="41" t="s">
        <v>8</v>
      </c>
      <c r="M10" s="41" t="s">
        <v>8</v>
      </c>
      <c r="P10" s="94" t="s">
        <v>307</v>
      </c>
      <c r="Q10" s="94"/>
    </row>
    <row r="11" spans="1:17" x14ac:dyDescent="0.25">
      <c r="A11" t="s">
        <v>25</v>
      </c>
      <c r="B11" t="s">
        <v>105</v>
      </c>
      <c r="D11" s="31">
        <v>6</v>
      </c>
      <c r="E11" s="40">
        <v>1</v>
      </c>
      <c r="F11" s="59" t="s">
        <v>90</v>
      </c>
      <c r="G11" s="59" t="s">
        <v>123</v>
      </c>
      <c r="H11" s="59" t="s">
        <v>153</v>
      </c>
      <c r="I11" s="59" t="s">
        <v>153</v>
      </c>
      <c r="J11" s="59" t="s">
        <v>90</v>
      </c>
      <c r="K11" s="59" t="s">
        <v>123</v>
      </c>
      <c r="L11" s="59" t="s">
        <v>153</v>
      </c>
      <c r="M11" s="59" t="s">
        <v>153</v>
      </c>
      <c r="P11" s="95" t="s">
        <v>309</v>
      </c>
      <c r="Q11" s="49"/>
    </row>
    <row r="12" spans="1:17" x14ac:dyDescent="0.25">
      <c r="D12" s="31">
        <v>7</v>
      </c>
      <c r="E12" s="40">
        <v>1</v>
      </c>
      <c r="F12" s="58" t="s">
        <v>42</v>
      </c>
      <c r="G12" s="58" t="s">
        <v>108</v>
      </c>
      <c r="H12" s="58" t="s">
        <v>143</v>
      </c>
      <c r="I12" s="58" t="s">
        <v>143</v>
      </c>
      <c r="J12" s="58" t="s">
        <v>42</v>
      </c>
      <c r="K12" s="81" t="s">
        <v>108</v>
      </c>
      <c r="L12" s="58" t="s">
        <v>143</v>
      </c>
      <c r="M12" s="58" t="s">
        <v>143</v>
      </c>
    </row>
    <row r="13" spans="1:17" ht="15.75" thickBot="1" x14ac:dyDescent="0.3">
      <c r="D13" s="31">
        <v>8</v>
      </c>
      <c r="E13" s="82">
        <v>1</v>
      </c>
      <c r="F13" s="83" t="s">
        <v>45</v>
      </c>
      <c r="G13" s="83" t="s">
        <v>127</v>
      </c>
      <c r="H13" s="83" t="s">
        <v>154</v>
      </c>
      <c r="I13" s="83" t="s">
        <v>154</v>
      </c>
      <c r="J13" s="83" t="s">
        <v>45</v>
      </c>
      <c r="K13" s="83" t="s">
        <v>127</v>
      </c>
      <c r="L13" s="83" t="s">
        <v>154</v>
      </c>
      <c r="M13" s="83" t="s">
        <v>154</v>
      </c>
      <c r="N13" s="19"/>
    </row>
    <row r="14" spans="1:17" x14ac:dyDescent="0.25">
      <c r="D14" s="31">
        <v>9</v>
      </c>
      <c r="E14" s="40">
        <v>2</v>
      </c>
      <c r="F14" s="41" t="s">
        <v>14</v>
      </c>
      <c r="G14" s="42" t="s">
        <v>14</v>
      </c>
      <c r="H14" s="42" t="s">
        <v>14</v>
      </c>
      <c r="I14" s="42" t="s">
        <v>14</v>
      </c>
      <c r="J14" s="41" t="s">
        <v>14</v>
      </c>
      <c r="K14" s="42" t="s">
        <v>14</v>
      </c>
      <c r="L14" s="42" t="s">
        <v>14</v>
      </c>
      <c r="M14" s="42" t="s">
        <v>14</v>
      </c>
    </row>
    <row r="15" spans="1:17" x14ac:dyDescent="0.25">
      <c r="D15" s="31">
        <v>10</v>
      </c>
      <c r="E15" s="40">
        <v>2</v>
      </c>
      <c r="F15" s="59" t="s">
        <v>86</v>
      </c>
      <c r="G15" s="59" t="s">
        <v>128</v>
      </c>
      <c r="H15" s="59" t="s">
        <v>174</v>
      </c>
      <c r="I15" s="59" t="s">
        <v>174</v>
      </c>
      <c r="J15" s="59" t="s">
        <v>49</v>
      </c>
      <c r="K15" s="105" t="s">
        <v>128</v>
      </c>
      <c r="L15" s="59" t="s">
        <v>176</v>
      </c>
      <c r="M15" s="105" t="s">
        <v>174</v>
      </c>
    </row>
    <row r="16" spans="1:17" x14ac:dyDescent="0.25">
      <c r="D16" s="31">
        <v>11</v>
      </c>
      <c r="E16" s="40">
        <v>2</v>
      </c>
      <c r="F16" s="41" t="s">
        <v>52</v>
      </c>
      <c r="G16" s="42" t="s">
        <v>52</v>
      </c>
      <c r="H16" s="42" t="s">
        <v>52</v>
      </c>
      <c r="I16" s="42" t="s">
        <v>52</v>
      </c>
      <c r="J16" s="41" t="s">
        <v>52</v>
      </c>
      <c r="K16" s="42" t="s">
        <v>52</v>
      </c>
      <c r="L16" s="42" t="s">
        <v>52</v>
      </c>
      <c r="M16" s="42" t="s">
        <v>52</v>
      </c>
    </row>
    <row r="17" spans="4:14" x14ac:dyDescent="0.25">
      <c r="D17" s="31">
        <v>12</v>
      </c>
      <c r="E17" s="40">
        <v>2</v>
      </c>
      <c r="F17" s="56" t="s">
        <v>208</v>
      </c>
      <c r="G17" s="59" t="s">
        <v>129</v>
      </c>
      <c r="H17" s="56" t="s">
        <v>208</v>
      </c>
      <c r="I17" s="56" t="s">
        <v>208</v>
      </c>
      <c r="J17" s="56" t="s">
        <v>208</v>
      </c>
      <c r="K17" s="59" t="s">
        <v>129</v>
      </c>
      <c r="L17" s="56" t="s">
        <v>208</v>
      </c>
      <c r="M17" s="56" t="s">
        <v>208</v>
      </c>
    </row>
    <row r="18" spans="4:14" x14ac:dyDescent="0.25">
      <c r="D18" s="31">
        <v>13</v>
      </c>
      <c r="E18" s="40">
        <v>2</v>
      </c>
      <c r="F18" s="59" t="s">
        <v>49</v>
      </c>
      <c r="G18" s="56" t="s">
        <v>208</v>
      </c>
      <c r="H18" s="59" t="s">
        <v>176</v>
      </c>
      <c r="I18" s="59" t="s">
        <v>176</v>
      </c>
      <c r="J18" s="59" t="s">
        <v>86</v>
      </c>
      <c r="K18" s="56" t="s">
        <v>208</v>
      </c>
      <c r="L18" s="59" t="s">
        <v>174</v>
      </c>
      <c r="M18" s="59" t="s">
        <v>176</v>
      </c>
    </row>
    <row r="19" spans="4:14" x14ac:dyDescent="0.25">
      <c r="D19" s="31">
        <v>14</v>
      </c>
      <c r="E19" s="40">
        <v>2</v>
      </c>
      <c r="F19" s="41" t="s">
        <v>56</v>
      </c>
      <c r="G19" s="42" t="s">
        <v>56</v>
      </c>
      <c r="H19" s="42" t="s">
        <v>56</v>
      </c>
      <c r="I19" s="42" t="s">
        <v>56</v>
      </c>
      <c r="J19" s="41" t="s">
        <v>56</v>
      </c>
      <c r="K19" s="42" t="s">
        <v>56</v>
      </c>
      <c r="L19" s="42" t="s">
        <v>56</v>
      </c>
      <c r="M19" s="42" t="s">
        <v>56</v>
      </c>
    </row>
    <row r="20" spans="4:14" x14ac:dyDescent="0.25">
      <c r="D20" s="31">
        <v>15</v>
      </c>
      <c r="E20" s="40">
        <v>2</v>
      </c>
      <c r="F20" s="56" t="s">
        <v>208</v>
      </c>
      <c r="G20" s="56" t="s">
        <v>208</v>
      </c>
      <c r="H20" s="56" t="s">
        <v>208</v>
      </c>
      <c r="I20" s="56" t="s">
        <v>208</v>
      </c>
      <c r="J20" s="56" t="s">
        <v>208</v>
      </c>
      <c r="K20" s="56" t="s">
        <v>208</v>
      </c>
      <c r="L20" s="56" t="s">
        <v>208</v>
      </c>
      <c r="M20" s="56" t="s">
        <v>208</v>
      </c>
    </row>
    <row r="21" spans="4:14" ht="15.75" thickBot="1" x14ac:dyDescent="0.3">
      <c r="D21" s="31">
        <v>16</v>
      </c>
      <c r="E21" s="82">
        <v>2</v>
      </c>
      <c r="F21" s="83" t="s">
        <v>80</v>
      </c>
      <c r="G21" s="83" t="s">
        <v>114</v>
      </c>
      <c r="H21" s="83" t="s">
        <v>155</v>
      </c>
      <c r="I21" s="83" t="s">
        <v>178</v>
      </c>
      <c r="J21" s="83" t="s">
        <v>80</v>
      </c>
      <c r="K21" s="83" t="s">
        <v>114</v>
      </c>
      <c r="L21" s="59" t="s">
        <v>176</v>
      </c>
      <c r="M21" s="83" t="s">
        <v>178</v>
      </c>
      <c r="N21" s="19"/>
    </row>
    <row r="22" spans="4:14" x14ac:dyDescent="0.25">
      <c r="D22" s="31">
        <v>17</v>
      </c>
      <c r="E22" s="40">
        <v>3</v>
      </c>
      <c r="F22" s="41" t="s">
        <v>59</v>
      </c>
      <c r="G22" s="42" t="s">
        <v>59</v>
      </c>
      <c r="H22" s="42" t="s">
        <v>59</v>
      </c>
      <c r="I22" s="42" t="s">
        <v>59</v>
      </c>
      <c r="J22" s="41" t="s">
        <v>59</v>
      </c>
      <c r="K22" s="42" t="s">
        <v>59</v>
      </c>
      <c r="L22" s="42" t="s">
        <v>59</v>
      </c>
      <c r="M22" s="42" t="s">
        <v>59</v>
      </c>
    </row>
    <row r="23" spans="4:14" x14ac:dyDescent="0.25">
      <c r="D23" s="31">
        <v>18</v>
      </c>
      <c r="E23" s="40">
        <v>3</v>
      </c>
      <c r="F23" s="41" t="s">
        <v>62</v>
      </c>
      <c r="G23" s="42" t="s">
        <v>62</v>
      </c>
      <c r="H23" s="42" t="s">
        <v>62</v>
      </c>
      <c r="I23" s="42" t="s">
        <v>62</v>
      </c>
      <c r="J23" s="41" t="s">
        <v>62</v>
      </c>
      <c r="K23" s="42" t="s">
        <v>62</v>
      </c>
      <c r="L23" s="42" t="s">
        <v>62</v>
      </c>
      <c r="M23" s="42" t="s">
        <v>62</v>
      </c>
    </row>
    <row r="24" spans="4:14" x14ac:dyDescent="0.25">
      <c r="D24" s="31">
        <v>19</v>
      </c>
      <c r="E24" s="40">
        <v>3</v>
      </c>
      <c r="F24" s="58" t="s">
        <v>88</v>
      </c>
      <c r="G24" s="58" t="s">
        <v>110</v>
      </c>
      <c r="H24" s="58" t="s">
        <v>144</v>
      </c>
      <c r="I24" s="58" t="s">
        <v>144</v>
      </c>
      <c r="J24" s="58" t="s">
        <v>88</v>
      </c>
      <c r="K24" s="81" t="s">
        <v>110</v>
      </c>
      <c r="L24" s="58" t="s">
        <v>144</v>
      </c>
      <c r="M24" s="58" t="s">
        <v>144</v>
      </c>
    </row>
    <row r="25" spans="4:14" x14ac:dyDescent="0.25">
      <c r="D25" s="31">
        <v>20</v>
      </c>
      <c r="E25" s="40">
        <v>3</v>
      </c>
      <c r="F25" s="59" t="s">
        <v>84</v>
      </c>
      <c r="G25" s="59" t="s">
        <v>116</v>
      </c>
      <c r="H25" s="59" t="s">
        <v>156</v>
      </c>
      <c r="I25" s="56" t="s">
        <v>208</v>
      </c>
      <c r="J25" s="59" t="s">
        <v>84</v>
      </c>
      <c r="K25" s="59" t="s">
        <v>116</v>
      </c>
      <c r="L25" s="59" t="s">
        <v>180</v>
      </c>
      <c r="M25" s="56" t="s">
        <v>208</v>
      </c>
    </row>
    <row r="26" spans="4:14" x14ac:dyDescent="0.25">
      <c r="D26" s="31">
        <v>21</v>
      </c>
      <c r="E26" s="40">
        <v>3</v>
      </c>
      <c r="F26" s="41" t="s">
        <v>66</v>
      </c>
      <c r="G26" s="42" t="s">
        <v>66</v>
      </c>
      <c r="H26" s="42" t="s">
        <v>66</v>
      </c>
      <c r="I26" s="42" t="s">
        <v>66</v>
      </c>
      <c r="J26" s="41" t="s">
        <v>66</v>
      </c>
      <c r="K26" s="42" t="s">
        <v>66</v>
      </c>
      <c r="L26" s="42" t="s">
        <v>66</v>
      </c>
      <c r="M26" s="42" t="s">
        <v>66</v>
      </c>
    </row>
    <row r="27" spans="4:14" x14ac:dyDescent="0.25">
      <c r="D27" s="31">
        <v>22</v>
      </c>
      <c r="E27" s="40">
        <v>3</v>
      </c>
      <c r="F27" s="59" t="s">
        <v>39</v>
      </c>
      <c r="G27" s="59" t="s">
        <v>118</v>
      </c>
      <c r="H27" s="56" t="s">
        <v>208</v>
      </c>
      <c r="I27" s="59" t="s">
        <v>180</v>
      </c>
      <c r="J27" s="59" t="s">
        <v>39</v>
      </c>
      <c r="K27" s="59" t="s">
        <v>118</v>
      </c>
      <c r="L27" s="56" t="s">
        <v>208</v>
      </c>
      <c r="M27" s="59" t="s">
        <v>180</v>
      </c>
    </row>
    <row r="28" spans="4:14" x14ac:dyDescent="0.25">
      <c r="D28" s="31">
        <v>23</v>
      </c>
      <c r="E28" s="40">
        <v>3</v>
      </c>
      <c r="F28" s="43" t="s">
        <v>68</v>
      </c>
      <c r="G28" s="75" t="s">
        <v>68</v>
      </c>
      <c r="H28" s="75" t="s">
        <v>68</v>
      </c>
      <c r="I28" s="75" t="s">
        <v>68</v>
      </c>
      <c r="J28" s="43" t="s">
        <v>68</v>
      </c>
      <c r="K28" s="75" t="s">
        <v>68</v>
      </c>
      <c r="L28" s="75" t="s">
        <v>68</v>
      </c>
      <c r="M28" s="75" t="s">
        <v>68</v>
      </c>
    </row>
    <row r="29" spans="4:14" ht="15.75" thickBot="1" x14ac:dyDescent="0.3">
      <c r="D29" s="31">
        <v>24</v>
      </c>
      <c r="E29" s="82">
        <v>3</v>
      </c>
      <c r="F29" s="84" t="s">
        <v>208</v>
      </c>
      <c r="G29" s="84" t="s">
        <v>208</v>
      </c>
      <c r="H29" s="83" t="s">
        <v>157</v>
      </c>
      <c r="I29" s="83" t="s">
        <v>157</v>
      </c>
      <c r="J29" s="84" t="s">
        <v>208</v>
      </c>
      <c r="K29" s="84" t="s">
        <v>208</v>
      </c>
      <c r="L29" s="83" t="s">
        <v>157</v>
      </c>
      <c r="M29" s="83" t="s">
        <v>157</v>
      </c>
      <c r="N29" s="19"/>
    </row>
    <row r="30" spans="4:14" x14ac:dyDescent="0.25">
      <c r="D30" s="31">
        <v>25</v>
      </c>
      <c r="E30" s="40">
        <v>4</v>
      </c>
      <c r="F30" s="60" t="s">
        <v>94</v>
      </c>
      <c r="G30" s="60" t="s">
        <v>136</v>
      </c>
      <c r="H30" s="60" t="s">
        <v>158</v>
      </c>
      <c r="I30" s="60" t="s">
        <v>182</v>
      </c>
      <c r="J30" s="60" t="s">
        <v>94</v>
      </c>
      <c r="K30" s="60" t="s">
        <v>136</v>
      </c>
      <c r="L30" s="60" t="s">
        <v>158</v>
      </c>
      <c r="M30" s="60" t="s">
        <v>182</v>
      </c>
    </row>
    <row r="31" spans="4:14" x14ac:dyDescent="0.25">
      <c r="D31" s="31">
        <v>26</v>
      </c>
      <c r="E31" s="40">
        <v>4</v>
      </c>
      <c r="F31" s="56" t="s">
        <v>208</v>
      </c>
      <c r="G31" s="60" t="s">
        <v>137</v>
      </c>
      <c r="H31" s="57" t="s">
        <v>208</v>
      </c>
      <c r="I31" s="57" t="s">
        <v>208</v>
      </c>
      <c r="J31" s="56" t="s">
        <v>208</v>
      </c>
      <c r="K31" s="60" t="s">
        <v>137</v>
      </c>
      <c r="L31" s="57" t="s">
        <v>208</v>
      </c>
      <c r="M31" s="57" t="s">
        <v>208</v>
      </c>
    </row>
    <row r="32" spans="4:14" x14ac:dyDescent="0.25">
      <c r="D32" s="31">
        <v>27</v>
      </c>
      <c r="E32" s="40">
        <v>4</v>
      </c>
      <c r="F32" s="60" t="s">
        <v>96</v>
      </c>
      <c r="G32" s="57" t="s">
        <v>208</v>
      </c>
      <c r="H32" s="60" t="s">
        <v>159</v>
      </c>
      <c r="I32" s="60" t="s">
        <v>184</v>
      </c>
      <c r="J32" s="60" t="s">
        <v>96</v>
      </c>
      <c r="K32" s="57" t="s">
        <v>208</v>
      </c>
      <c r="L32" s="60" t="s">
        <v>159</v>
      </c>
      <c r="M32" s="60" t="s">
        <v>184</v>
      </c>
    </row>
    <row r="33" spans="4:13" x14ac:dyDescent="0.25">
      <c r="D33" s="31">
        <v>28</v>
      </c>
      <c r="E33" s="40">
        <v>4</v>
      </c>
      <c r="F33" s="43" t="s">
        <v>71</v>
      </c>
      <c r="G33" s="43" t="s">
        <v>71</v>
      </c>
      <c r="H33" s="43" t="s">
        <v>71</v>
      </c>
      <c r="I33" s="43" t="s">
        <v>71</v>
      </c>
      <c r="J33" s="43" t="s">
        <v>71</v>
      </c>
      <c r="K33" s="43" t="s">
        <v>71</v>
      </c>
      <c r="L33" s="43" t="s">
        <v>71</v>
      </c>
      <c r="M33" s="43" t="s">
        <v>71</v>
      </c>
    </row>
    <row r="34" spans="4:13" x14ac:dyDescent="0.25">
      <c r="D34" s="31">
        <v>29</v>
      </c>
      <c r="E34" s="40">
        <v>4</v>
      </c>
      <c r="F34" s="43" t="s">
        <v>74</v>
      </c>
      <c r="G34" s="43" t="s">
        <v>74</v>
      </c>
      <c r="H34" s="43" t="s">
        <v>74</v>
      </c>
      <c r="I34" s="43" t="s">
        <v>74</v>
      </c>
      <c r="J34" s="43" t="s">
        <v>74</v>
      </c>
      <c r="K34" s="43" t="s">
        <v>74</v>
      </c>
      <c r="L34" s="43" t="s">
        <v>74</v>
      </c>
      <c r="M34" s="43" t="s">
        <v>74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22" workbookViewId="0">
      <selection activeCell="F49" sqref="F49"/>
    </sheetView>
  </sheetViews>
  <sheetFormatPr defaultRowHeight="15" x14ac:dyDescent="0.25"/>
  <cols>
    <col min="1" max="1" width="13.28515625" customWidth="1"/>
    <col min="2" max="2" width="11.28515625" customWidth="1"/>
    <col min="3" max="3" width="62.85546875" style="32" customWidth="1"/>
    <col min="4" max="4" width="17" style="46" customWidth="1"/>
  </cols>
  <sheetData>
    <row r="1" spans="1:9" x14ac:dyDescent="0.25">
      <c r="A1" s="1" t="s">
        <v>120</v>
      </c>
      <c r="B1" s="1" t="s">
        <v>121</v>
      </c>
      <c r="C1" s="35" t="s">
        <v>35</v>
      </c>
      <c r="D1" s="45" t="s">
        <v>122</v>
      </c>
    </row>
    <row r="2" spans="1:9" x14ac:dyDescent="0.25">
      <c r="A2" t="s">
        <v>3</v>
      </c>
      <c r="B2" t="s">
        <v>4</v>
      </c>
      <c r="C2" s="32" t="s">
        <v>1</v>
      </c>
      <c r="D2" s="46" t="s">
        <v>20</v>
      </c>
    </row>
    <row r="3" spans="1:9" x14ac:dyDescent="0.25">
      <c r="A3" t="s">
        <v>6</v>
      </c>
      <c r="B3" t="s">
        <v>7</v>
      </c>
      <c r="C3" s="32" t="s">
        <v>5</v>
      </c>
      <c r="D3" s="46" t="s">
        <v>20</v>
      </c>
    </row>
    <row r="4" spans="1:9" x14ac:dyDescent="0.25">
      <c r="A4" t="s">
        <v>12</v>
      </c>
      <c r="B4" t="s">
        <v>13</v>
      </c>
      <c r="C4" s="32" t="s">
        <v>11</v>
      </c>
      <c r="D4" s="46" t="s">
        <v>20</v>
      </c>
    </row>
    <row r="5" spans="1:9" x14ac:dyDescent="0.25">
      <c r="A5" t="s">
        <v>36</v>
      </c>
      <c r="B5" t="s">
        <v>37</v>
      </c>
      <c r="C5" s="32" t="s">
        <v>38</v>
      </c>
      <c r="D5" s="46" t="s">
        <v>20</v>
      </c>
    </row>
    <row r="6" spans="1:9" x14ac:dyDescent="0.25">
      <c r="A6" t="s">
        <v>8</v>
      </c>
      <c r="B6" t="s">
        <v>9</v>
      </c>
      <c r="C6" s="32" t="s">
        <v>10</v>
      </c>
      <c r="D6" s="46" t="s">
        <v>20</v>
      </c>
    </row>
    <row r="7" spans="1:9" x14ac:dyDescent="0.25">
      <c r="A7" t="s">
        <v>14</v>
      </c>
      <c r="B7" t="s">
        <v>15</v>
      </c>
      <c r="C7" s="32" t="s">
        <v>48</v>
      </c>
      <c r="D7" s="46" t="s">
        <v>4</v>
      </c>
    </row>
    <row r="8" spans="1:9" x14ac:dyDescent="0.25">
      <c r="A8" t="s">
        <v>52</v>
      </c>
      <c r="B8" t="s">
        <v>53</v>
      </c>
      <c r="C8" s="32" t="s">
        <v>54</v>
      </c>
      <c r="D8" s="46" t="s">
        <v>240</v>
      </c>
    </row>
    <row r="9" spans="1:9" x14ac:dyDescent="0.25">
      <c r="A9" t="s">
        <v>56</v>
      </c>
      <c r="B9" t="s">
        <v>57</v>
      </c>
      <c r="C9" s="32" t="s">
        <v>58</v>
      </c>
      <c r="D9" s="46" t="s">
        <v>53</v>
      </c>
    </row>
    <row r="10" spans="1:9" x14ac:dyDescent="0.25">
      <c r="A10" t="s">
        <v>59</v>
      </c>
      <c r="B10" t="s">
        <v>60</v>
      </c>
      <c r="C10" s="32" t="s">
        <v>61</v>
      </c>
      <c r="D10" s="32" t="s">
        <v>239</v>
      </c>
      <c r="E10" s="87" t="s">
        <v>241</v>
      </c>
      <c r="F10" s="87"/>
      <c r="G10" s="87"/>
      <c r="H10" s="87"/>
      <c r="I10" s="87"/>
    </row>
    <row r="11" spans="1:9" x14ac:dyDescent="0.25">
      <c r="A11" t="s">
        <v>62</v>
      </c>
      <c r="B11" t="s">
        <v>63</v>
      </c>
      <c r="C11" s="32" t="s">
        <v>64</v>
      </c>
      <c r="D11" s="46" t="s">
        <v>2</v>
      </c>
    </row>
    <row r="12" spans="1:9" x14ac:dyDescent="0.25">
      <c r="A12" t="s">
        <v>66</v>
      </c>
      <c r="B12" t="s">
        <v>67</v>
      </c>
      <c r="C12" s="32" t="s">
        <v>246</v>
      </c>
      <c r="D12" s="46" t="s">
        <v>224</v>
      </c>
    </row>
    <row r="13" spans="1:9" x14ac:dyDescent="0.25">
      <c r="A13" t="s">
        <v>68</v>
      </c>
      <c r="B13" t="s">
        <v>69</v>
      </c>
      <c r="C13" s="32" t="s">
        <v>70</v>
      </c>
      <c r="D13" s="32" t="s">
        <v>2</v>
      </c>
      <c r="E13" s="87" t="s">
        <v>243</v>
      </c>
      <c r="F13" s="87"/>
      <c r="G13" s="87"/>
    </row>
    <row r="14" spans="1:9" x14ac:dyDescent="0.25">
      <c r="A14" t="s">
        <v>71</v>
      </c>
      <c r="B14" t="s">
        <v>72</v>
      </c>
      <c r="C14" s="32" t="s">
        <v>73</v>
      </c>
      <c r="D14" s="46" t="s">
        <v>67</v>
      </c>
    </row>
    <row r="15" spans="1:9" x14ac:dyDescent="0.25">
      <c r="A15" t="s">
        <v>74</v>
      </c>
      <c r="B15" t="s">
        <v>75</v>
      </c>
      <c r="C15" s="32" t="s">
        <v>76</v>
      </c>
      <c r="D15" s="32" t="s">
        <v>238</v>
      </c>
      <c r="E15" s="87" t="s">
        <v>242</v>
      </c>
      <c r="F15" s="87"/>
      <c r="G15" s="87"/>
      <c r="H15" s="87"/>
      <c r="I15" s="87"/>
    </row>
    <row r="16" spans="1:9" x14ac:dyDescent="0.25">
      <c r="A16" t="s">
        <v>154</v>
      </c>
      <c r="B16" t="s">
        <v>161</v>
      </c>
      <c r="C16" s="32" t="s">
        <v>168</v>
      </c>
      <c r="D16" s="46" t="s">
        <v>2</v>
      </c>
    </row>
    <row r="17" spans="1:4" x14ac:dyDescent="0.25">
      <c r="A17" s="79" t="s">
        <v>208</v>
      </c>
      <c r="C17" s="32" t="s">
        <v>305</v>
      </c>
      <c r="D17" s="46" t="s">
        <v>2</v>
      </c>
    </row>
    <row r="18" spans="1:4" x14ac:dyDescent="0.25">
      <c r="A18" t="s">
        <v>42</v>
      </c>
      <c r="B18" t="s">
        <v>43</v>
      </c>
      <c r="C18" s="32" t="s">
        <v>44</v>
      </c>
      <c r="D18" s="46" t="s">
        <v>2</v>
      </c>
    </row>
    <row r="19" spans="1:4" x14ac:dyDescent="0.25">
      <c r="A19" t="s">
        <v>108</v>
      </c>
      <c r="B19" t="s">
        <v>109</v>
      </c>
      <c r="C19" s="32" t="s">
        <v>150</v>
      </c>
      <c r="D19" s="46" t="s">
        <v>2</v>
      </c>
    </row>
    <row r="20" spans="1:4" x14ac:dyDescent="0.25">
      <c r="A20" t="s">
        <v>143</v>
      </c>
      <c r="B20" t="s">
        <v>145</v>
      </c>
      <c r="C20" s="32" t="s">
        <v>244</v>
      </c>
      <c r="D20" s="46" t="s">
        <v>2</v>
      </c>
    </row>
    <row r="21" spans="1:4" x14ac:dyDescent="0.25">
      <c r="A21" t="s">
        <v>88</v>
      </c>
      <c r="B21" t="s">
        <v>89</v>
      </c>
      <c r="C21" s="32" t="s">
        <v>148</v>
      </c>
      <c r="D21" s="46" t="s">
        <v>43</v>
      </c>
    </row>
    <row r="22" spans="1:4" x14ac:dyDescent="0.25">
      <c r="A22" t="s">
        <v>110</v>
      </c>
      <c r="B22" t="s">
        <v>111</v>
      </c>
      <c r="C22" s="32" t="s">
        <v>126</v>
      </c>
      <c r="D22" s="46" t="s">
        <v>109</v>
      </c>
    </row>
    <row r="23" spans="1:4" ht="15.75" thickBot="1" x14ac:dyDescent="0.3">
      <c r="A23" s="19" t="s">
        <v>144</v>
      </c>
      <c r="B23" s="19" t="s">
        <v>146</v>
      </c>
      <c r="C23" s="34" t="s">
        <v>245</v>
      </c>
      <c r="D23" s="80" t="s">
        <v>145</v>
      </c>
    </row>
    <row r="24" spans="1:4" x14ac:dyDescent="0.25">
      <c r="A24" t="s">
        <v>90</v>
      </c>
      <c r="B24" t="s">
        <v>91</v>
      </c>
      <c r="C24" s="32" t="s">
        <v>151</v>
      </c>
      <c r="D24" s="46" t="s">
        <v>2</v>
      </c>
    </row>
    <row r="25" spans="1:4" x14ac:dyDescent="0.25">
      <c r="A25" t="s">
        <v>45</v>
      </c>
      <c r="B25" t="s">
        <v>46</v>
      </c>
      <c r="C25" s="32" t="s">
        <v>47</v>
      </c>
      <c r="D25" s="46" t="s">
        <v>2</v>
      </c>
    </row>
    <row r="26" spans="1:4" x14ac:dyDescent="0.25">
      <c r="A26" t="s">
        <v>49</v>
      </c>
      <c r="B26" t="s">
        <v>50</v>
      </c>
      <c r="C26" s="32" t="s">
        <v>51</v>
      </c>
      <c r="D26" s="46" t="s">
        <v>13</v>
      </c>
    </row>
    <row r="27" spans="1:4" x14ac:dyDescent="0.25">
      <c r="A27" t="s">
        <v>86</v>
      </c>
      <c r="B27" t="s">
        <v>87</v>
      </c>
      <c r="C27" s="32" t="s">
        <v>99</v>
      </c>
      <c r="D27" s="46" t="s">
        <v>2</v>
      </c>
    </row>
    <row r="28" spans="1:4" x14ac:dyDescent="0.25">
      <c r="A28" t="s">
        <v>80</v>
      </c>
      <c r="B28" t="s">
        <v>81</v>
      </c>
      <c r="C28" s="32" t="s">
        <v>83</v>
      </c>
      <c r="D28" s="46" t="s">
        <v>81</v>
      </c>
    </row>
    <row r="29" spans="1:4" x14ac:dyDescent="0.25">
      <c r="A29" t="s">
        <v>39</v>
      </c>
      <c r="B29" t="s">
        <v>40</v>
      </c>
      <c r="C29" s="32" t="s">
        <v>41</v>
      </c>
      <c r="D29" s="46" t="s">
        <v>2</v>
      </c>
    </row>
    <row r="30" spans="1:4" x14ac:dyDescent="0.25">
      <c r="A30" t="s">
        <v>84</v>
      </c>
      <c r="B30" t="s">
        <v>85</v>
      </c>
      <c r="C30" s="32" t="s">
        <v>152</v>
      </c>
      <c r="D30" s="47" t="s">
        <v>50</v>
      </c>
    </row>
    <row r="31" spans="1:4" x14ac:dyDescent="0.25">
      <c r="A31" t="s">
        <v>94</v>
      </c>
      <c r="B31" t="s">
        <v>95</v>
      </c>
      <c r="C31" s="32" t="s">
        <v>92</v>
      </c>
      <c r="D31" s="46" t="s">
        <v>2</v>
      </c>
    </row>
    <row r="32" spans="1:4" ht="15.75" thickBot="1" x14ac:dyDescent="0.3">
      <c r="A32" s="19" t="s">
        <v>96</v>
      </c>
      <c r="B32" s="19" t="s">
        <v>97</v>
      </c>
      <c r="C32" s="34" t="s">
        <v>93</v>
      </c>
      <c r="D32" s="80" t="s">
        <v>2</v>
      </c>
    </row>
    <row r="33" spans="1:7" x14ac:dyDescent="0.25">
      <c r="A33" t="s">
        <v>123</v>
      </c>
      <c r="B33" t="s">
        <v>124</v>
      </c>
      <c r="C33" s="32" t="s">
        <v>125</v>
      </c>
      <c r="D33" s="46" t="s">
        <v>2</v>
      </c>
    </row>
    <row r="34" spans="1:7" x14ac:dyDescent="0.25">
      <c r="A34" t="s">
        <v>127</v>
      </c>
      <c r="B34" t="s">
        <v>130</v>
      </c>
      <c r="C34" s="32" t="s">
        <v>133</v>
      </c>
      <c r="D34" s="46" t="s">
        <v>2</v>
      </c>
    </row>
    <row r="35" spans="1:7" x14ac:dyDescent="0.25">
      <c r="A35" t="s">
        <v>128</v>
      </c>
      <c r="B35" t="s">
        <v>131</v>
      </c>
      <c r="C35" s="32" t="s">
        <v>134</v>
      </c>
      <c r="D35" s="46" t="s">
        <v>2</v>
      </c>
    </row>
    <row r="36" spans="1:7" x14ac:dyDescent="0.25">
      <c r="A36" t="s">
        <v>129</v>
      </c>
      <c r="B36" t="s">
        <v>132</v>
      </c>
      <c r="C36" s="32" t="s">
        <v>135</v>
      </c>
      <c r="D36" s="32" t="s">
        <v>237</v>
      </c>
      <c r="E36" s="87" t="s">
        <v>306</v>
      </c>
    </row>
    <row r="37" spans="1:7" x14ac:dyDescent="0.25">
      <c r="A37" t="s">
        <v>114</v>
      </c>
      <c r="B37" t="s">
        <v>115</v>
      </c>
      <c r="C37" s="32" t="s">
        <v>112</v>
      </c>
      <c r="D37" s="46" t="s">
        <v>2</v>
      </c>
    </row>
    <row r="38" spans="1:7" x14ac:dyDescent="0.25">
      <c r="A38" t="s">
        <v>118</v>
      </c>
      <c r="B38" t="s">
        <v>119</v>
      </c>
      <c r="C38" s="32" t="s">
        <v>113</v>
      </c>
      <c r="D38" s="46" t="s">
        <v>2</v>
      </c>
    </row>
    <row r="39" spans="1:7" x14ac:dyDescent="0.25">
      <c r="A39" t="s">
        <v>116</v>
      </c>
      <c r="B39" t="s">
        <v>117</v>
      </c>
      <c r="C39" s="32" t="s">
        <v>140</v>
      </c>
      <c r="D39" s="46" t="s">
        <v>131</v>
      </c>
    </row>
    <row r="40" spans="1:7" x14ac:dyDescent="0.25">
      <c r="A40" t="s">
        <v>136</v>
      </c>
      <c r="B40" t="s">
        <v>138</v>
      </c>
      <c r="C40" s="32" t="s">
        <v>141</v>
      </c>
      <c r="D40" s="46" t="s">
        <v>2</v>
      </c>
    </row>
    <row r="41" spans="1:7" ht="15.75" thickBot="1" x14ac:dyDescent="0.3">
      <c r="A41" s="19" t="s">
        <v>137</v>
      </c>
      <c r="B41" s="19" t="s">
        <v>139</v>
      </c>
      <c r="C41" s="34" t="s">
        <v>142</v>
      </c>
      <c r="D41" s="80" t="s">
        <v>132</v>
      </c>
    </row>
    <row r="42" spans="1:7" x14ac:dyDescent="0.25">
      <c r="A42" t="s">
        <v>153</v>
      </c>
      <c r="B42" s="30" t="s">
        <v>160</v>
      </c>
      <c r="C42" s="32" t="s">
        <v>167</v>
      </c>
      <c r="D42" s="46" t="s">
        <v>2</v>
      </c>
    </row>
    <row r="43" spans="1:7" x14ac:dyDescent="0.25">
      <c r="E43" s="96" t="s">
        <v>312</v>
      </c>
      <c r="F43" s="96"/>
      <c r="G43" s="96"/>
    </row>
    <row r="44" spans="1:7" x14ac:dyDescent="0.25">
      <c r="E44" s="96" t="s">
        <v>312</v>
      </c>
      <c r="F44" s="96"/>
      <c r="G44" s="96"/>
    </row>
    <row r="45" spans="1:7" x14ac:dyDescent="0.25">
      <c r="A45" t="s">
        <v>155</v>
      </c>
      <c r="B45" t="s">
        <v>162</v>
      </c>
      <c r="C45" s="32" t="s">
        <v>169</v>
      </c>
      <c r="D45" s="46" t="s">
        <v>2</v>
      </c>
    </row>
    <row r="46" spans="1:7" x14ac:dyDescent="0.25">
      <c r="A46" t="s">
        <v>156</v>
      </c>
      <c r="B46" t="s">
        <v>163</v>
      </c>
      <c r="C46" s="32" t="s">
        <v>170</v>
      </c>
      <c r="D46" s="46" t="s">
        <v>2</v>
      </c>
    </row>
    <row r="47" spans="1:7" x14ac:dyDescent="0.25">
      <c r="A47" t="s">
        <v>157</v>
      </c>
      <c r="B47" t="s">
        <v>164</v>
      </c>
      <c r="C47" s="32" t="s">
        <v>171</v>
      </c>
      <c r="D47" s="46" t="s">
        <v>161</v>
      </c>
    </row>
    <row r="48" spans="1:7" x14ac:dyDescent="0.25">
      <c r="A48" t="s">
        <v>158</v>
      </c>
      <c r="B48" t="s">
        <v>165</v>
      </c>
      <c r="C48" s="32" t="s">
        <v>172</v>
      </c>
      <c r="D48" s="46" t="s">
        <v>2</v>
      </c>
    </row>
    <row r="49" spans="1:4" ht="15.75" thickBot="1" x14ac:dyDescent="0.3">
      <c r="A49" s="19" t="s">
        <v>159</v>
      </c>
      <c r="B49" s="19" t="s">
        <v>166</v>
      </c>
      <c r="C49" s="34" t="s">
        <v>173</v>
      </c>
      <c r="D49" s="80" t="s">
        <v>2</v>
      </c>
    </row>
    <row r="50" spans="1:4" x14ac:dyDescent="0.25">
      <c r="A50" t="s">
        <v>174</v>
      </c>
      <c r="B50" t="s">
        <v>186</v>
      </c>
      <c r="C50" s="32" t="s">
        <v>175</v>
      </c>
      <c r="D50" s="46" t="s">
        <v>2</v>
      </c>
    </row>
    <row r="51" spans="1:4" x14ac:dyDescent="0.25">
      <c r="A51" t="s">
        <v>176</v>
      </c>
      <c r="B51" t="s">
        <v>187</v>
      </c>
      <c r="C51" s="32" t="s">
        <v>177</v>
      </c>
      <c r="D51" s="46" t="s">
        <v>2</v>
      </c>
    </row>
    <row r="52" spans="1:4" x14ac:dyDescent="0.25">
      <c r="A52" t="s">
        <v>178</v>
      </c>
      <c r="B52" t="s">
        <v>188</v>
      </c>
      <c r="C52" s="32" t="s">
        <v>179</v>
      </c>
      <c r="D52" s="46" t="s">
        <v>2</v>
      </c>
    </row>
    <row r="53" spans="1:4" x14ac:dyDescent="0.25">
      <c r="A53" t="s">
        <v>180</v>
      </c>
      <c r="B53" t="s">
        <v>189</v>
      </c>
      <c r="C53" s="32" t="s">
        <v>181</v>
      </c>
      <c r="D53" s="46" t="s">
        <v>2</v>
      </c>
    </row>
    <row r="54" spans="1:4" x14ac:dyDescent="0.25">
      <c r="A54" t="s">
        <v>182</v>
      </c>
      <c r="B54" t="s">
        <v>190</v>
      </c>
      <c r="C54" s="32" t="s">
        <v>183</v>
      </c>
      <c r="D54" s="46" t="s">
        <v>2</v>
      </c>
    </row>
    <row r="55" spans="1:4" ht="15.75" thickBot="1" x14ac:dyDescent="0.3">
      <c r="A55" s="19" t="s">
        <v>184</v>
      </c>
      <c r="B55" s="19" t="s">
        <v>191</v>
      </c>
      <c r="C55" s="34" t="s">
        <v>185</v>
      </c>
      <c r="D55" s="80" t="s">
        <v>2</v>
      </c>
    </row>
  </sheetData>
  <conditionalFormatting sqref="A1:A1048576">
    <cfRule type="duplicateValues" dxfId="28"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workbookViewId="0">
      <pane ySplit="1" topLeftCell="A32" activePane="bottomLeft" state="frozen"/>
      <selection pane="bottomLeft" activeCell="E52" sqref="E52"/>
    </sheetView>
  </sheetViews>
  <sheetFormatPr defaultRowHeight="15" x14ac:dyDescent="0.25"/>
  <cols>
    <col min="1" max="1" width="10.5703125" customWidth="1"/>
    <col min="2" max="2" width="9.85546875" customWidth="1"/>
    <col min="3" max="3" width="54.42578125" customWidth="1"/>
    <col min="4" max="4" width="17.85546875" style="10" customWidth="1"/>
    <col min="5" max="5" width="17.7109375" customWidth="1"/>
    <col min="6" max="6" width="10.5703125" customWidth="1"/>
    <col min="7" max="7" width="11" customWidth="1"/>
    <col min="9" max="9" width="55.5703125" customWidth="1"/>
    <col min="11" max="11" width="10" customWidth="1"/>
  </cols>
  <sheetData>
    <row r="1" spans="1:10" s="55" customFormat="1" ht="15.75" x14ac:dyDescent="0.25">
      <c r="A1" s="54" t="s">
        <v>33</v>
      </c>
      <c r="B1" s="54" t="s">
        <v>34</v>
      </c>
      <c r="C1" s="54" t="s">
        <v>35</v>
      </c>
      <c r="D1" s="54" t="s">
        <v>229</v>
      </c>
      <c r="E1" s="54"/>
      <c r="F1" s="54"/>
      <c r="G1" s="54" t="s">
        <v>33</v>
      </c>
      <c r="H1" s="54" t="s">
        <v>34</v>
      </c>
      <c r="I1" s="54" t="s">
        <v>35</v>
      </c>
    </row>
    <row r="2" spans="1:10" ht="24.75" customHeight="1" x14ac:dyDescent="0.25">
      <c r="A2" s="65" t="s">
        <v>32</v>
      </c>
      <c r="B2" s="68"/>
      <c r="C2" s="68"/>
      <c r="D2" s="69"/>
      <c r="E2" s="68"/>
      <c r="F2" s="68"/>
      <c r="G2" s="65" t="s">
        <v>65</v>
      </c>
      <c r="H2" s="66"/>
      <c r="I2" s="66"/>
      <c r="J2" s="66"/>
    </row>
    <row r="3" spans="1:10" x14ac:dyDescent="0.25">
      <c r="A3" t="s">
        <v>3</v>
      </c>
      <c r="B3" t="s">
        <v>4</v>
      </c>
      <c r="C3" s="2" t="s">
        <v>1</v>
      </c>
      <c r="D3" s="12" t="s">
        <v>79</v>
      </c>
      <c r="E3" s="26"/>
      <c r="F3" s="29">
        <v>3</v>
      </c>
      <c r="G3" t="s">
        <v>3</v>
      </c>
      <c r="H3" t="s">
        <v>4</v>
      </c>
      <c r="I3" s="2" t="s">
        <v>1</v>
      </c>
    </row>
    <row r="4" spans="1:10" x14ac:dyDescent="0.25">
      <c r="A4" t="s">
        <v>6</v>
      </c>
      <c r="B4" t="s">
        <v>7</v>
      </c>
      <c r="C4" s="2" t="s">
        <v>5</v>
      </c>
      <c r="D4" s="12" t="s">
        <v>79</v>
      </c>
      <c r="E4" s="26"/>
      <c r="F4" s="29"/>
      <c r="G4" t="s">
        <v>6</v>
      </c>
      <c r="H4" t="s">
        <v>7</v>
      </c>
      <c r="I4" s="2" t="s">
        <v>5</v>
      </c>
    </row>
    <row r="5" spans="1:10" x14ac:dyDescent="0.25">
      <c r="A5" t="s">
        <v>12</v>
      </c>
      <c r="B5" t="s">
        <v>13</v>
      </c>
      <c r="C5" s="2" t="s">
        <v>11</v>
      </c>
      <c r="D5" s="12" t="s">
        <v>77</v>
      </c>
      <c r="E5" s="26"/>
      <c r="F5" s="29">
        <v>4</v>
      </c>
      <c r="G5" t="s">
        <v>12</v>
      </c>
      <c r="H5" t="s">
        <v>13</v>
      </c>
      <c r="I5" s="2" t="s">
        <v>11</v>
      </c>
    </row>
    <row r="6" spans="1:10" x14ac:dyDescent="0.25">
      <c r="A6" t="s">
        <v>36</v>
      </c>
      <c r="B6" t="s">
        <v>37</v>
      </c>
      <c r="C6" s="2" t="s">
        <v>38</v>
      </c>
      <c r="D6" s="12" t="s">
        <v>77</v>
      </c>
      <c r="E6" s="26"/>
      <c r="F6" s="29"/>
      <c r="G6" t="s">
        <v>36</v>
      </c>
      <c r="H6" t="s">
        <v>37</v>
      </c>
      <c r="I6" s="2" t="s">
        <v>38</v>
      </c>
    </row>
    <row r="7" spans="1:10" x14ac:dyDescent="0.25">
      <c r="A7" t="s">
        <v>8</v>
      </c>
      <c r="B7" t="s">
        <v>9</v>
      </c>
      <c r="C7" s="2" t="s">
        <v>10</v>
      </c>
      <c r="D7" s="12" t="s">
        <v>79</v>
      </c>
      <c r="E7" s="26"/>
      <c r="F7" s="29">
        <v>1</v>
      </c>
      <c r="G7" t="s">
        <v>8</v>
      </c>
      <c r="H7" t="s">
        <v>9</v>
      </c>
      <c r="I7" s="2" t="s">
        <v>10</v>
      </c>
    </row>
    <row r="8" spans="1:10" x14ac:dyDescent="0.25">
      <c r="A8" s="3" t="s">
        <v>90</v>
      </c>
      <c r="B8" s="3" t="s">
        <v>91</v>
      </c>
      <c r="C8" s="4" t="s">
        <v>151</v>
      </c>
      <c r="D8" s="13" t="s">
        <v>79</v>
      </c>
      <c r="E8" s="26"/>
      <c r="F8" s="52"/>
      <c r="G8" s="3" t="s">
        <v>39</v>
      </c>
      <c r="H8" s="3" t="s">
        <v>40</v>
      </c>
      <c r="I8" s="4" t="s">
        <v>41</v>
      </c>
    </row>
    <row r="9" spans="1:10" x14ac:dyDescent="0.25">
      <c r="A9" s="3" t="s">
        <v>42</v>
      </c>
      <c r="B9" s="3" t="s">
        <v>43</v>
      </c>
      <c r="C9" s="4" t="s">
        <v>44</v>
      </c>
      <c r="D9" s="13" t="s">
        <v>77</v>
      </c>
      <c r="E9" s="26"/>
      <c r="F9" s="52">
        <v>2</v>
      </c>
      <c r="G9" s="3" t="s">
        <v>42</v>
      </c>
      <c r="H9" s="3" t="s">
        <v>43</v>
      </c>
      <c r="I9" s="4" t="s">
        <v>44</v>
      </c>
    </row>
    <row r="10" spans="1:10" ht="15.75" thickBot="1" x14ac:dyDescent="0.3">
      <c r="A10" s="15" t="s">
        <v>45</v>
      </c>
      <c r="B10" s="15" t="s">
        <v>46</v>
      </c>
      <c r="C10" s="16" t="s">
        <v>47</v>
      </c>
      <c r="D10" s="17" t="s">
        <v>78</v>
      </c>
      <c r="E10" s="27"/>
      <c r="F10" s="71"/>
      <c r="G10" s="15" t="s">
        <v>45</v>
      </c>
      <c r="H10" s="15" t="s">
        <v>46</v>
      </c>
      <c r="I10" s="16" t="s">
        <v>47</v>
      </c>
      <c r="J10" s="19"/>
    </row>
    <row r="11" spans="1:10" x14ac:dyDescent="0.25">
      <c r="A11" t="s">
        <v>14</v>
      </c>
      <c r="B11" t="s">
        <v>15</v>
      </c>
      <c r="C11" s="2" t="s">
        <v>48</v>
      </c>
      <c r="D11" s="12" t="s">
        <v>79</v>
      </c>
      <c r="E11" s="26"/>
      <c r="F11" s="28">
        <v>3</v>
      </c>
      <c r="G11" t="s">
        <v>14</v>
      </c>
      <c r="H11" t="s">
        <v>15</v>
      </c>
      <c r="I11" s="2" t="s">
        <v>48</v>
      </c>
    </row>
    <row r="12" spans="1:10" x14ac:dyDescent="0.25">
      <c r="A12" s="5" t="s">
        <v>49</v>
      </c>
      <c r="B12" s="5" t="s">
        <v>50</v>
      </c>
      <c r="C12" s="4" t="s">
        <v>51</v>
      </c>
      <c r="D12" s="13" t="s">
        <v>79</v>
      </c>
      <c r="E12" s="26"/>
      <c r="F12" s="52"/>
      <c r="G12" s="5" t="s">
        <v>49</v>
      </c>
      <c r="H12" s="5" t="s">
        <v>50</v>
      </c>
      <c r="I12" s="4" t="s">
        <v>51</v>
      </c>
    </row>
    <row r="13" spans="1:10" x14ac:dyDescent="0.25">
      <c r="A13" s="6" t="s">
        <v>52</v>
      </c>
      <c r="B13" t="s">
        <v>53</v>
      </c>
      <c r="C13" s="2" t="s">
        <v>54</v>
      </c>
      <c r="D13" s="12" t="s">
        <v>317</v>
      </c>
      <c r="E13" s="26"/>
      <c r="F13" s="28">
        <v>4</v>
      </c>
      <c r="G13" s="6" t="s">
        <v>52</v>
      </c>
      <c r="H13" t="s">
        <v>53</v>
      </c>
      <c r="I13" s="2" t="s">
        <v>54</v>
      </c>
    </row>
    <row r="14" spans="1:10" x14ac:dyDescent="0.25">
      <c r="A14" s="49" t="s">
        <v>208</v>
      </c>
      <c r="B14" s="49"/>
      <c r="C14" s="9" t="s">
        <v>55</v>
      </c>
      <c r="D14" s="14" t="s">
        <v>317</v>
      </c>
      <c r="E14" s="26"/>
      <c r="F14" s="48"/>
      <c r="G14" s="49"/>
      <c r="H14" s="49"/>
      <c r="I14" s="9" t="s">
        <v>55</v>
      </c>
    </row>
    <row r="15" spans="1:10" x14ac:dyDescent="0.25">
      <c r="A15" s="3" t="s">
        <v>86</v>
      </c>
      <c r="B15" s="3" t="s">
        <v>87</v>
      </c>
      <c r="C15" s="4" t="s">
        <v>99</v>
      </c>
      <c r="D15" s="89" t="s">
        <v>79</v>
      </c>
      <c r="E15" s="26"/>
      <c r="F15" s="52">
        <v>1</v>
      </c>
      <c r="G15" s="7" t="s">
        <v>86</v>
      </c>
      <c r="H15" s="7" t="s">
        <v>87</v>
      </c>
      <c r="I15" s="8" t="s">
        <v>99</v>
      </c>
    </row>
    <row r="16" spans="1:10" x14ac:dyDescent="0.25">
      <c r="A16" t="s">
        <v>56</v>
      </c>
      <c r="B16" t="s">
        <v>57</v>
      </c>
      <c r="C16" s="2" t="s">
        <v>58</v>
      </c>
      <c r="D16" s="12" t="s">
        <v>79</v>
      </c>
      <c r="E16" s="26"/>
      <c r="F16" s="28"/>
      <c r="G16" t="s">
        <v>56</v>
      </c>
      <c r="H16" t="s">
        <v>57</v>
      </c>
      <c r="I16" s="2" t="s">
        <v>58</v>
      </c>
    </row>
    <row r="17" spans="1:10" x14ac:dyDescent="0.25">
      <c r="A17" s="49" t="s">
        <v>208</v>
      </c>
      <c r="B17" s="49"/>
      <c r="C17" s="9" t="s">
        <v>55</v>
      </c>
      <c r="D17" s="14" t="s">
        <v>315</v>
      </c>
      <c r="E17" s="26"/>
      <c r="F17" s="48">
        <v>2</v>
      </c>
      <c r="G17" s="49" t="s">
        <v>208</v>
      </c>
      <c r="H17" s="49"/>
      <c r="I17" s="9" t="s">
        <v>55</v>
      </c>
    </row>
    <row r="18" spans="1:10" ht="15.75" thickBot="1" x14ac:dyDescent="0.3">
      <c r="A18" s="15" t="s">
        <v>80</v>
      </c>
      <c r="B18" s="15" t="s">
        <v>81</v>
      </c>
      <c r="C18" s="16" t="s">
        <v>83</v>
      </c>
      <c r="D18" s="88" t="s">
        <v>77</v>
      </c>
      <c r="E18" s="92"/>
      <c r="F18" s="73"/>
      <c r="G18" s="24" t="s">
        <v>80</v>
      </c>
      <c r="H18" s="24" t="s">
        <v>81</v>
      </c>
      <c r="I18" s="25" t="s">
        <v>83</v>
      </c>
      <c r="J18" s="19"/>
    </row>
    <row r="19" spans="1:10" x14ac:dyDescent="0.25">
      <c r="A19" t="s">
        <v>59</v>
      </c>
      <c r="B19" t="s">
        <v>60</v>
      </c>
      <c r="C19" s="2" t="s">
        <v>61</v>
      </c>
      <c r="D19" s="12" t="s">
        <v>79</v>
      </c>
      <c r="E19" s="26"/>
      <c r="F19" s="28">
        <v>3</v>
      </c>
      <c r="G19" t="s">
        <v>59</v>
      </c>
      <c r="H19" t="s">
        <v>60</v>
      </c>
      <c r="I19" s="2" t="s">
        <v>61</v>
      </c>
      <c r="J19" s="12"/>
    </row>
    <row r="20" spans="1:10" x14ac:dyDescent="0.25">
      <c r="A20" t="s">
        <v>62</v>
      </c>
      <c r="B20" t="s">
        <v>63</v>
      </c>
      <c r="C20" s="2" t="s">
        <v>64</v>
      </c>
      <c r="D20" s="12" t="s">
        <v>79</v>
      </c>
      <c r="E20" s="26"/>
      <c r="F20" s="28"/>
      <c r="G20" t="s">
        <v>62</v>
      </c>
      <c r="H20" t="s">
        <v>63</v>
      </c>
      <c r="I20" s="2" t="s">
        <v>64</v>
      </c>
      <c r="J20" s="12"/>
    </row>
    <row r="21" spans="1:10" x14ac:dyDescent="0.25">
      <c r="A21" s="3" t="s">
        <v>88</v>
      </c>
      <c r="B21" s="3" t="s">
        <v>89</v>
      </c>
      <c r="C21" s="4" t="s">
        <v>100</v>
      </c>
      <c r="D21" s="13" t="s">
        <v>77</v>
      </c>
      <c r="E21" s="26"/>
      <c r="F21" s="52">
        <v>4</v>
      </c>
      <c r="G21" s="3" t="s">
        <v>88</v>
      </c>
      <c r="H21" s="3" t="s">
        <v>89</v>
      </c>
      <c r="I21" s="4" t="s">
        <v>100</v>
      </c>
    </row>
    <row r="22" spans="1:10" x14ac:dyDescent="0.25">
      <c r="A22" s="5" t="s">
        <v>84</v>
      </c>
      <c r="B22" s="5" t="s">
        <v>85</v>
      </c>
      <c r="C22" s="63" t="s">
        <v>82</v>
      </c>
      <c r="D22" s="72" t="s">
        <v>77</v>
      </c>
      <c r="E22" s="93"/>
      <c r="F22" s="70"/>
      <c r="G22" s="5" t="s">
        <v>84</v>
      </c>
      <c r="H22" s="5" t="s">
        <v>85</v>
      </c>
      <c r="I22" s="63" t="s">
        <v>82</v>
      </c>
    </row>
    <row r="23" spans="1:10" x14ac:dyDescent="0.25">
      <c r="A23" t="s">
        <v>66</v>
      </c>
      <c r="B23" t="s">
        <v>67</v>
      </c>
      <c r="C23" s="2" t="s">
        <v>98</v>
      </c>
      <c r="D23" s="12" t="s">
        <v>79</v>
      </c>
      <c r="E23" s="26"/>
      <c r="F23" s="28">
        <v>1</v>
      </c>
      <c r="G23" t="s">
        <v>66</v>
      </c>
      <c r="H23" t="s">
        <v>67</v>
      </c>
      <c r="I23" s="2" t="s">
        <v>98</v>
      </c>
    </row>
    <row r="24" spans="1:10" x14ac:dyDescent="0.25">
      <c r="A24" s="3" t="s">
        <v>39</v>
      </c>
      <c r="B24" s="3" t="s">
        <v>40</v>
      </c>
      <c r="C24" s="4" t="s">
        <v>41</v>
      </c>
      <c r="D24" s="13" t="s">
        <v>79</v>
      </c>
      <c r="E24" s="26"/>
      <c r="F24" s="52"/>
      <c r="G24" s="3" t="s">
        <v>39</v>
      </c>
      <c r="H24" s="3" t="s">
        <v>40</v>
      </c>
      <c r="I24" s="4" t="s">
        <v>41</v>
      </c>
    </row>
    <row r="25" spans="1:10" x14ac:dyDescent="0.25">
      <c r="A25" s="6" t="s">
        <v>68</v>
      </c>
      <c r="B25" t="s">
        <v>69</v>
      </c>
      <c r="C25" s="2" t="s">
        <v>70</v>
      </c>
      <c r="D25" s="12" t="s">
        <v>77</v>
      </c>
      <c r="E25" s="26"/>
      <c r="F25" s="28">
        <v>2</v>
      </c>
      <c r="G25" s="6" t="s">
        <v>68</v>
      </c>
      <c r="H25" t="s">
        <v>69</v>
      </c>
      <c r="I25" s="2" t="s">
        <v>70</v>
      </c>
    </row>
    <row r="26" spans="1:10" ht="15.75" thickBot="1" x14ac:dyDescent="0.3">
      <c r="A26" s="50" t="s">
        <v>208</v>
      </c>
      <c r="B26" s="50"/>
      <c r="C26" s="20" t="s">
        <v>55</v>
      </c>
      <c r="D26" s="21" t="s">
        <v>315</v>
      </c>
      <c r="E26" s="27"/>
      <c r="F26" s="91">
        <v>2</v>
      </c>
      <c r="G26" s="50" t="s">
        <v>208</v>
      </c>
      <c r="H26" s="50"/>
      <c r="I26" s="20" t="s">
        <v>55</v>
      </c>
      <c r="J26" s="19"/>
    </row>
    <row r="27" spans="1:10" x14ac:dyDescent="0.25">
      <c r="A27" s="3" t="s">
        <v>94</v>
      </c>
      <c r="B27" s="3" t="s">
        <v>95</v>
      </c>
      <c r="C27" s="4" t="s">
        <v>92</v>
      </c>
      <c r="D27" s="89" t="s">
        <v>79</v>
      </c>
      <c r="E27" s="26"/>
      <c r="F27" s="52">
        <v>3</v>
      </c>
      <c r="G27" s="7" t="s">
        <v>94</v>
      </c>
      <c r="H27" s="7" t="s">
        <v>95</v>
      </c>
      <c r="I27" s="8" t="s">
        <v>92</v>
      </c>
    </row>
    <row r="28" spans="1:10" x14ac:dyDescent="0.25">
      <c r="A28" s="49" t="s">
        <v>208</v>
      </c>
      <c r="B28" s="49"/>
      <c r="C28" s="9" t="s">
        <v>55</v>
      </c>
      <c r="D28" s="14" t="s">
        <v>319</v>
      </c>
      <c r="E28" s="26"/>
      <c r="F28" s="48"/>
      <c r="G28" s="49"/>
      <c r="H28" s="49"/>
      <c r="I28" s="9" t="s">
        <v>55</v>
      </c>
    </row>
    <row r="29" spans="1:10" x14ac:dyDescent="0.25">
      <c r="A29" s="3" t="s">
        <v>96</v>
      </c>
      <c r="B29" s="3" t="s">
        <v>97</v>
      </c>
      <c r="C29" s="4" t="s">
        <v>93</v>
      </c>
      <c r="D29" s="89" t="s">
        <v>77</v>
      </c>
      <c r="E29" s="26"/>
      <c r="F29" s="52">
        <v>4</v>
      </c>
      <c r="G29" s="7" t="s">
        <v>96</v>
      </c>
      <c r="H29" s="7" t="s">
        <v>97</v>
      </c>
      <c r="I29" s="8" t="s">
        <v>93</v>
      </c>
    </row>
    <row r="30" spans="1:10" ht="15.75" thickBot="1" x14ac:dyDescent="0.3">
      <c r="A30" s="18" t="s">
        <v>71</v>
      </c>
      <c r="B30" s="19" t="s">
        <v>72</v>
      </c>
      <c r="C30" s="22" t="s">
        <v>73</v>
      </c>
      <c r="D30" s="23" t="s">
        <v>77</v>
      </c>
      <c r="E30" s="27"/>
      <c r="F30" s="74"/>
      <c r="G30" s="18" t="s">
        <v>71</v>
      </c>
      <c r="H30" s="19" t="s">
        <v>72</v>
      </c>
      <c r="I30" s="22" t="s">
        <v>73</v>
      </c>
      <c r="J30" s="19"/>
    </row>
    <row r="31" spans="1:10" x14ac:dyDescent="0.25">
      <c r="A31" s="6" t="s">
        <v>74</v>
      </c>
      <c r="B31" t="s">
        <v>75</v>
      </c>
      <c r="C31" s="2" t="s">
        <v>76</v>
      </c>
      <c r="D31" s="12" t="s">
        <v>78</v>
      </c>
      <c r="E31" s="26"/>
      <c r="F31" s="28">
        <v>1</v>
      </c>
      <c r="G31" s="6" t="s">
        <v>74</v>
      </c>
      <c r="H31" t="s">
        <v>75</v>
      </c>
      <c r="I31" s="2" t="s">
        <v>76</v>
      </c>
    </row>
    <row r="32" spans="1:10" x14ac:dyDescent="0.25">
      <c r="A32" s="6"/>
      <c r="C32" s="2"/>
      <c r="D32" s="12"/>
      <c r="E32" s="2"/>
      <c r="F32" s="2"/>
    </row>
    <row r="33" spans="1:14" x14ac:dyDescent="0.25">
      <c r="A33" s="6"/>
      <c r="C33" s="2"/>
      <c r="D33" s="11"/>
      <c r="E33" s="2"/>
      <c r="F33" s="2"/>
    </row>
    <row r="34" spans="1:14" ht="27" customHeight="1" x14ac:dyDescent="0.25">
      <c r="A34" s="65" t="s">
        <v>218</v>
      </c>
      <c r="B34" s="66"/>
      <c r="C34" s="66"/>
      <c r="D34" s="67"/>
      <c r="E34" s="66"/>
      <c r="F34" s="66"/>
      <c r="G34" s="65" t="s">
        <v>219</v>
      </c>
      <c r="H34" s="66"/>
      <c r="I34" s="66"/>
      <c r="J34" s="66"/>
    </row>
    <row r="35" spans="1:14" x14ac:dyDescent="0.25">
      <c r="A35" t="s">
        <v>3</v>
      </c>
      <c r="B35" t="s">
        <v>4</v>
      </c>
      <c r="C35" s="2" t="s">
        <v>1</v>
      </c>
      <c r="D35" s="12" t="s">
        <v>79</v>
      </c>
      <c r="E35" s="33"/>
      <c r="F35" s="2"/>
      <c r="G35" t="s">
        <v>3</v>
      </c>
      <c r="H35" t="s">
        <v>4</v>
      </c>
      <c r="I35" s="2" t="s">
        <v>1</v>
      </c>
      <c r="J35" s="12" t="s">
        <v>79</v>
      </c>
    </row>
    <row r="36" spans="1:14" x14ac:dyDescent="0.25">
      <c r="A36" t="s">
        <v>6</v>
      </c>
      <c r="B36" t="s">
        <v>7</v>
      </c>
      <c r="C36" s="2" t="s">
        <v>5</v>
      </c>
      <c r="D36" s="12" t="s">
        <v>79</v>
      </c>
      <c r="E36" s="2"/>
      <c r="F36" s="2"/>
      <c r="G36" t="s">
        <v>6</v>
      </c>
      <c r="H36" t="s">
        <v>7</v>
      </c>
      <c r="I36" s="2" t="s">
        <v>5</v>
      </c>
      <c r="J36" s="12" t="s">
        <v>79</v>
      </c>
    </row>
    <row r="37" spans="1:14" x14ac:dyDescent="0.25">
      <c r="A37" t="s">
        <v>12</v>
      </c>
      <c r="B37" t="s">
        <v>13</v>
      </c>
      <c r="C37" s="2" t="s">
        <v>11</v>
      </c>
      <c r="D37" s="12" t="s">
        <v>77</v>
      </c>
      <c r="E37" s="2"/>
      <c r="F37" s="2"/>
      <c r="G37" t="s">
        <v>12</v>
      </c>
      <c r="H37" t="s">
        <v>13</v>
      </c>
      <c r="I37" s="2" t="s">
        <v>11</v>
      </c>
      <c r="J37" s="12" t="s">
        <v>77</v>
      </c>
    </row>
    <row r="38" spans="1:14" x14ac:dyDescent="0.25">
      <c r="A38" t="s">
        <v>36</v>
      </c>
      <c r="B38" t="s">
        <v>37</v>
      </c>
      <c r="C38" s="2" t="s">
        <v>38</v>
      </c>
      <c r="D38" s="12" t="s">
        <v>77</v>
      </c>
      <c r="E38" s="2"/>
      <c r="F38" s="2"/>
      <c r="G38" t="s">
        <v>36</v>
      </c>
      <c r="H38" t="s">
        <v>37</v>
      </c>
      <c r="I38" s="2" t="s">
        <v>38</v>
      </c>
      <c r="J38" s="12" t="s">
        <v>77</v>
      </c>
    </row>
    <row r="39" spans="1:14" x14ac:dyDescent="0.25">
      <c r="A39" t="s">
        <v>8</v>
      </c>
      <c r="B39" t="s">
        <v>9</v>
      </c>
      <c r="C39" s="2" t="s">
        <v>10</v>
      </c>
      <c r="D39" s="12" t="s">
        <v>79</v>
      </c>
      <c r="E39" s="2"/>
      <c r="F39" s="2"/>
      <c r="G39" t="s">
        <v>8</v>
      </c>
      <c r="H39" t="s">
        <v>9</v>
      </c>
      <c r="I39" s="2" t="s">
        <v>10</v>
      </c>
      <c r="J39" s="12" t="s">
        <v>79</v>
      </c>
      <c r="L39" s="31"/>
      <c r="M39" s="31"/>
      <c r="N39" s="31"/>
    </row>
    <row r="40" spans="1:14" x14ac:dyDescent="0.25">
      <c r="A40" s="3" t="s">
        <v>123</v>
      </c>
      <c r="B40" s="3" t="s">
        <v>124</v>
      </c>
      <c r="C40" s="4" t="s">
        <v>125</v>
      </c>
      <c r="D40" s="51" t="s">
        <v>78</v>
      </c>
      <c r="E40" s="2"/>
      <c r="F40" s="2"/>
      <c r="G40" s="3" t="s">
        <v>123</v>
      </c>
      <c r="H40" s="3" t="s">
        <v>124</v>
      </c>
      <c r="I40" s="4" t="s">
        <v>125</v>
      </c>
      <c r="J40" s="51" t="s">
        <v>78</v>
      </c>
      <c r="L40" s="31"/>
      <c r="M40" s="31"/>
      <c r="N40" s="31"/>
    </row>
    <row r="41" spans="1:14" x14ac:dyDescent="0.25">
      <c r="A41" s="3" t="s">
        <v>108</v>
      </c>
      <c r="B41" s="3" t="s">
        <v>109</v>
      </c>
      <c r="C41" s="4" t="s">
        <v>217</v>
      </c>
      <c r="D41" s="13" t="s">
        <v>77</v>
      </c>
      <c r="E41" s="2"/>
      <c r="F41" s="2"/>
      <c r="G41" s="3" t="s">
        <v>108</v>
      </c>
      <c r="H41" s="3" t="s">
        <v>109</v>
      </c>
      <c r="I41" s="4" t="s">
        <v>217</v>
      </c>
      <c r="J41" s="13" t="s">
        <v>77</v>
      </c>
      <c r="L41" s="31"/>
      <c r="M41" s="31"/>
      <c r="N41" s="31"/>
    </row>
    <row r="42" spans="1:14" ht="15.75" thickBot="1" x14ac:dyDescent="0.3">
      <c r="A42" s="15" t="s">
        <v>127</v>
      </c>
      <c r="B42" s="15" t="s">
        <v>130</v>
      </c>
      <c r="C42" s="16" t="s">
        <v>133</v>
      </c>
      <c r="D42" s="53" t="s">
        <v>214</v>
      </c>
      <c r="G42" s="15" t="s">
        <v>127</v>
      </c>
      <c r="H42" s="15" t="s">
        <v>130</v>
      </c>
      <c r="I42" s="16" t="s">
        <v>133</v>
      </c>
      <c r="J42" s="53" t="s">
        <v>214</v>
      </c>
      <c r="L42" s="31"/>
      <c r="M42" s="99"/>
      <c r="N42" s="31"/>
    </row>
    <row r="43" spans="1:14" x14ac:dyDescent="0.25">
      <c r="A43" t="s">
        <v>14</v>
      </c>
      <c r="B43" t="s">
        <v>15</v>
      </c>
      <c r="C43" s="2" t="s">
        <v>48</v>
      </c>
      <c r="D43" s="12" t="s">
        <v>79</v>
      </c>
      <c r="G43" t="s">
        <v>14</v>
      </c>
      <c r="H43" t="s">
        <v>15</v>
      </c>
      <c r="I43" s="2" t="s">
        <v>48</v>
      </c>
      <c r="J43" s="12" t="s">
        <v>79</v>
      </c>
      <c r="L43" s="31"/>
      <c r="M43" s="99"/>
      <c r="N43" s="31"/>
    </row>
    <row r="44" spans="1:14" x14ac:dyDescent="0.25">
      <c r="A44" s="3" t="s">
        <v>128</v>
      </c>
      <c r="B44" s="3" t="s">
        <v>131</v>
      </c>
      <c r="C44" s="62" t="s">
        <v>134</v>
      </c>
      <c r="D44" s="13" t="s">
        <v>79</v>
      </c>
      <c r="G44" s="3" t="s">
        <v>128</v>
      </c>
      <c r="H44" s="3" t="s">
        <v>131</v>
      </c>
      <c r="I44" s="62" t="s">
        <v>134</v>
      </c>
      <c r="J44" s="13" t="s">
        <v>79</v>
      </c>
      <c r="L44" s="100"/>
      <c r="M44" s="101"/>
      <c r="N44" s="100"/>
    </row>
    <row r="45" spans="1:14" x14ac:dyDescent="0.25">
      <c r="A45" s="6" t="s">
        <v>52</v>
      </c>
      <c r="B45" t="s">
        <v>53</v>
      </c>
      <c r="C45" s="2" t="s">
        <v>54</v>
      </c>
      <c r="D45" s="12" t="s">
        <v>77</v>
      </c>
      <c r="G45" s="6" t="s">
        <v>52</v>
      </c>
      <c r="H45" t="s">
        <v>53</v>
      </c>
      <c r="I45" s="2" t="s">
        <v>54</v>
      </c>
      <c r="J45" s="12" t="s">
        <v>77</v>
      </c>
      <c r="L45" s="30"/>
      <c r="M45" s="103"/>
      <c r="N45" s="30"/>
    </row>
    <row r="46" spans="1:14" x14ac:dyDescent="0.25">
      <c r="A46" s="5" t="s">
        <v>129</v>
      </c>
      <c r="B46" s="5" t="s">
        <v>132</v>
      </c>
      <c r="C46" s="4" t="s">
        <v>135</v>
      </c>
      <c r="D46" s="13" t="s">
        <v>316</v>
      </c>
      <c r="G46" s="5" t="s">
        <v>129</v>
      </c>
      <c r="H46" s="5" t="s">
        <v>132</v>
      </c>
      <c r="I46" s="4" t="s">
        <v>135</v>
      </c>
      <c r="J46" s="13" t="s">
        <v>316</v>
      </c>
      <c r="L46" s="31"/>
      <c r="M46" s="99"/>
      <c r="N46" s="31"/>
    </row>
    <row r="47" spans="1:14" x14ac:dyDescent="0.25">
      <c r="A47" s="49" t="s">
        <v>208</v>
      </c>
      <c r="B47" s="49"/>
      <c r="C47" s="9" t="s">
        <v>55</v>
      </c>
      <c r="D47" s="14" t="s">
        <v>318</v>
      </c>
      <c r="G47" s="49" t="s">
        <v>208</v>
      </c>
      <c r="H47" s="49"/>
      <c r="I47" s="9" t="s">
        <v>55</v>
      </c>
      <c r="J47" s="14" t="s">
        <v>319</v>
      </c>
      <c r="L47" s="31"/>
      <c r="M47" s="99"/>
      <c r="N47" s="102"/>
    </row>
    <row r="48" spans="1:14" x14ac:dyDescent="0.25">
      <c r="A48" t="s">
        <v>56</v>
      </c>
      <c r="B48" t="s">
        <v>57</v>
      </c>
      <c r="C48" s="2" t="s">
        <v>58</v>
      </c>
      <c r="D48" s="12" t="s">
        <v>79</v>
      </c>
      <c r="G48" t="s">
        <v>56</v>
      </c>
      <c r="H48" t="s">
        <v>57</v>
      </c>
      <c r="I48" s="2" t="s">
        <v>58</v>
      </c>
      <c r="J48" s="12" t="s">
        <v>79</v>
      </c>
      <c r="L48" s="31"/>
      <c r="M48" s="99"/>
      <c r="N48" s="31"/>
    </row>
    <row r="49" spans="1:14" x14ac:dyDescent="0.25">
      <c r="A49" s="76" t="s">
        <v>208</v>
      </c>
      <c r="B49" s="76"/>
      <c r="C49" s="77" t="s">
        <v>55</v>
      </c>
      <c r="D49" s="78" t="s">
        <v>315</v>
      </c>
      <c r="G49" s="76" t="s">
        <v>208</v>
      </c>
      <c r="H49" s="76"/>
      <c r="I49" s="77" t="s">
        <v>55</v>
      </c>
      <c r="J49" s="78" t="s">
        <v>317</v>
      </c>
      <c r="L49" s="31"/>
      <c r="M49" s="31"/>
      <c r="N49" s="31"/>
    </row>
    <row r="50" spans="1:14" ht="15.75" thickBot="1" x14ac:dyDescent="0.3">
      <c r="A50" s="15" t="s">
        <v>114</v>
      </c>
      <c r="B50" s="15" t="s">
        <v>115</v>
      </c>
      <c r="C50" s="16" t="s">
        <v>112</v>
      </c>
      <c r="D50" s="17" t="s">
        <v>78</v>
      </c>
      <c r="G50" s="15" t="s">
        <v>114</v>
      </c>
      <c r="H50" s="15" t="s">
        <v>115</v>
      </c>
      <c r="I50" s="16" t="s">
        <v>112</v>
      </c>
      <c r="J50" s="17" t="s">
        <v>78</v>
      </c>
    </row>
    <row r="51" spans="1:14" x14ac:dyDescent="0.25">
      <c r="A51" t="s">
        <v>59</v>
      </c>
      <c r="B51" t="s">
        <v>60</v>
      </c>
      <c r="C51" s="2" t="s">
        <v>61</v>
      </c>
      <c r="D51" s="12" t="s">
        <v>79</v>
      </c>
      <c r="G51" t="s">
        <v>59</v>
      </c>
      <c r="H51" t="s">
        <v>60</v>
      </c>
      <c r="I51" s="2" t="s">
        <v>61</v>
      </c>
      <c r="J51" s="12" t="s">
        <v>79</v>
      </c>
    </row>
    <row r="52" spans="1:14" x14ac:dyDescent="0.25">
      <c r="A52" t="s">
        <v>62</v>
      </c>
      <c r="B52" t="s">
        <v>63</v>
      </c>
      <c r="C52" s="2" t="s">
        <v>64</v>
      </c>
      <c r="D52" s="12" t="s">
        <v>79</v>
      </c>
      <c r="G52" t="s">
        <v>62</v>
      </c>
      <c r="H52" t="s">
        <v>63</v>
      </c>
      <c r="I52" s="2" t="s">
        <v>64</v>
      </c>
      <c r="J52" s="12" t="s">
        <v>79</v>
      </c>
    </row>
    <row r="53" spans="1:14" x14ac:dyDescent="0.25">
      <c r="A53" s="3" t="s">
        <v>110</v>
      </c>
      <c r="B53" s="3" t="s">
        <v>111</v>
      </c>
      <c r="C53" s="4" t="s">
        <v>126</v>
      </c>
      <c r="D53" s="13" t="s">
        <v>77</v>
      </c>
      <c r="G53" s="3" t="s">
        <v>110</v>
      </c>
      <c r="H53" s="3" t="s">
        <v>111</v>
      </c>
      <c r="I53" s="4" t="s">
        <v>126</v>
      </c>
      <c r="J53" s="13" t="s">
        <v>77</v>
      </c>
    </row>
    <row r="54" spans="1:14" x14ac:dyDescent="0.25">
      <c r="A54" s="3" t="s">
        <v>116</v>
      </c>
      <c r="B54" s="3" t="s">
        <v>117</v>
      </c>
      <c r="C54" s="4" t="s">
        <v>140</v>
      </c>
      <c r="D54" s="64" t="s">
        <v>77</v>
      </c>
      <c r="G54" s="3" t="s">
        <v>116</v>
      </c>
      <c r="H54" s="3" t="s">
        <v>117</v>
      </c>
      <c r="I54" s="4" t="s">
        <v>140</v>
      </c>
      <c r="J54" s="64" t="s">
        <v>77</v>
      </c>
    </row>
    <row r="55" spans="1:14" x14ac:dyDescent="0.25">
      <c r="A55" t="s">
        <v>66</v>
      </c>
      <c r="B55" t="s">
        <v>67</v>
      </c>
      <c r="C55" s="2" t="s">
        <v>98</v>
      </c>
      <c r="D55" s="12" t="s">
        <v>79</v>
      </c>
      <c r="G55" t="s">
        <v>66</v>
      </c>
      <c r="H55" t="s">
        <v>67</v>
      </c>
      <c r="I55" s="2" t="s">
        <v>98</v>
      </c>
      <c r="J55" s="12" t="s">
        <v>79</v>
      </c>
    </row>
    <row r="56" spans="1:14" x14ac:dyDescent="0.25">
      <c r="A56" s="5" t="s">
        <v>118</v>
      </c>
      <c r="B56" s="5" t="s">
        <v>119</v>
      </c>
      <c r="C56" s="63" t="s">
        <v>113</v>
      </c>
      <c r="D56" s="98" t="s">
        <v>216</v>
      </c>
      <c r="G56" s="5" t="s">
        <v>118</v>
      </c>
      <c r="H56" s="5" t="s">
        <v>119</v>
      </c>
      <c r="I56" s="63" t="s">
        <v>113</v>
      </c>
      <c r="J56" s="98" t="s">
        <v>216</v>
      </c>
    </row>
    <row r="57" spans="1:14" x14ac:dyDescent="0.25">
      <c r="A57" s="6" t="s">
        <v>68</v>
      </c>
      <c r="B57" t="s">
        <v>69</v>
      </c>
      <c r="C57" s="2" t="s">
        <v>70</v>
      </c>
      <c r="D57" s="12" t="s">
        <v>77</v>
      </c>
      <c r="G57" s="6" t="s">
        <v>68</v>
      </c>
      <c r="H57" t="s">
        <v>69</v>
      </c>
      <c r="I57" s="2" t="s">
        <v>70</v>
      </c>
      <c r="J57" s="12" t="s">
        <v>77</v>
      </c>
    </row>
    <row r="58" spans="1:14" ht="15.75" thickBot="1" x14ac:dyDescent="0.3">
      <c r="A58" s="50" t="s">
        <v>208</v>
      </c>
      <c r="B58" s="50"/>
      <c r="C58" s="20" t="s">
        <v>55</v>
      </c>
      <c r="D58" s="21" t="s">
        <v>315</v>
      </c>
      <c r="G58" s="50" t="s">
        <v>208</v>
      </c>
      <c r="H58" s="50"/>
      <c r="I58" s="20" t="s">
        <v>55</v>
      </c>
      <c r="J58" s="21" t="s">
        <v>317</v>
      </c>
    </row>
    <row r="59" spans="1:14" x14ac:dyDescent="0.25">
      <c r="A59" s="3" t="s">
        <v>136</v>
      </c>
      <c r="B59" s="3" t="s">
        <v>138</v>
      </c>
      <c r="C59" s="4" t="s">
        <v>141</v>
      </c>
      <c r="D59" s="13" t="s">
        <v>216</v>
      </c>
      <c r="E59" s="97"/>
      <c r="G59" s="3" t="s">
        <v>136</v>
      </c>
      <c r="H59" s="3" t="s">
        <v>138</v>
      </c>
      <c r="I59" s="4" t="s">
        <v>141</v>
      </c>
      <c r="J59" s="13" t="s">
        <v>216</v>
      </c>
    </row>
    <row r="60" spans="1:14" x14ac:dyDescent="0.25">
      <c r="A60" s="3" t="s">
        <v>137</v>
      </c>
      <c r="B60" s="3" t="s">
        <v>139</v>
      </c>
      <c r="C60" s="4" t="s">
        <v>142</v>
      </c>
      <c r="D60" s="13" t="s">
        <v>215</v>
      </c>
      <c r="G60" s="3" t="s">
        <v>137</v>
      </c>
      <c r="H60" s="3" t="s">
        <v>139</v>
      </c>
      <c r="I60" s="4" t="s">
        <v>142</v>
      </c>
      <c r="J60" s="13" t="s">
        <v>215</v>
      </c>
    </row>
    <row r="61" spans="1:14" x14ac:dyDescent="0.25">
      <c r="A61" s="49" t="s">
        <v>208</v>
      </c>
      <c r="B61" s="49"/>
      <c r="C61" s="9" t="s">
        <v>55</v>
      </c>
      <c r="D61" s="14" t="s">
        <v>317</v>
      </c>
      <c r="G61" s="49" t="s">
        <v>208</v>
      </c>
      <c r="H61" s="49"/>
      <c r="I61" s="9" t="s">
        <v>55</v>
      </c>
      <c r="J61" s="14" t="s">
        <v>315</v>
      </c>
    </row>
    <row r="62" spans="1:14" ht="15.75" thickBot="1" x14ac:dyDescent="0.3">
      <c r="A62" s="18" t="s">
        <v>71</v>
      </c>
      <c r="B62" s="19" t="s">
        <v>72</v>
      </c>
      <c r="C62" s="22" t="s">
        <v>73</v>
      </c>
      <c r="D62" s="23" t="s">
        <v>77</v>
      </c>
      <c r="G62" s="18" t="s">
        <v>71</v>
      </c>
      <c r="H62" s="19" t="s">
        <v>72</v>
      </c>
      <c r="I62" s="22" t="s">
        <v>73</v>
      </c>
      <c r="J62" s="23" t="s">
        <v>77</v>
      </c>
    </row>
    <row r="63" spans="1:14" x14ac:dyDescent="0.25">
      <c r="A63" s="6" t="s">
        <v>74</v>
      </c>
      <c r="B63" t="s">
        <v>75</v>
      </c>
      <c r="C63" s="2" t="s">
        <v>76</v>
      </c>
      <c r="D63" s="12" t="s">
        <v>78</v>
      </c>
      <c r="G63" s="6" t="s">
        <v>74</v>
      </c>
      <c r="H63" t="s">
        <v>75</v>
      </c>
      <c r="I63" s="2" t="s">
        <v>76</v>
      </c>
      <c r="J63" s="12" t="s">
        <v>78</v>
      </c>
    </row>
    <row r="64" spans="1:14" x14ac:dyDescent="0.25">
      <c r="D64" s="61"/>
    </row>
    <row r="65" spans="1:10" x14ac:dyDescent="0.25">
      <c r="D65" s="61"/>
    </row>
    <row r="66" spans="1:10" ht="33" customHeight="1" x14ac:dyDescent="0.25">
      <c r="A66" s="85" t="s">
        <v>222</v>
      </c>
      <c r="B66" s="66"/>
      <c r="C66" s="66"/>
      <c r="D66" s="67"/>
      <c r="E66" s="66"/>
      <c r="F66" s="66"/>
      <c r="G66" s="66"/>
      <c r="H66" s="66"/>
      <c r="I66" s="66"/>
      <c r="J66" s="66"/>
    </row>
    <row r="67" spans="1:10" x14ac:dyDescent="0.25">
      <c r="A67" t="s">
        <v>3</v>
      </c>
      <c r="B67" t="s">
        <v>4</v>
      </c>
      <c r="C67" s="2" t="s">
        <v>1</v>
      </c>
      <c r="D67" s="12" t="s">
        <v>79</v>
      </c>
    </row>
    <row r="68" spans="1:10" x14ac:dyDescent="0.25">
      <c r="A68" t="s">
        <v>6</v>
      </c>
      <c r="B68" t="s">
        <v>7</v>
      </c>
      <c r="C68" s="2" t="s">
        <v>5</v>
      </c>
      <c r="D68" s="12" t="s">
        <v>79</v>
      </c>
    </row>
    <row r="69" spans="1:10" x14ac:dyDescent="0.25">
      <c r="A69" t="s">
        <v>12</v>
      </c>
      <c r="B69" t="s">
        <v>13</v>
      </c>
      <c r="C69" s="2" t="s">
        <v>11</v>
      </c>
      <c r="D69" s="12" t="s">
        <v>77</v>
      </c>
    </row>
    <row r="70" spans="1:10" x14ac:dyDescent="0.25">
      <c r="A70" t="s">
        <v>36</v>
      </c>
      <c r="B70" t="s">
        <v>37</v>
      </c>
      <c r="C70" s="2" t="s">
        <v>38</v>
      </c>
      <c r="D70" s="12" t="s">
        <v>77</v>
      </c>
    </row>
    <row r="71" spans="1:10" x14ac:dyDescent="0.25">
      <c r="A71" t="s">
        <v>8</v>
      </c>
      <c r="B71" t="s">
        <v>9</v>
      </c>
      <c r="C71" s="2" t="s">
        <v>10</v>
      </c>
      <c r="D71" s="12" t="s">
        <v>79</v>
      </c>
    </row>
    <row r="72" spans="1:10" x14ac:dyDescent="0.25">
      <c r="A72" s="3" t="s">
        <v>153</v>
      </c>
      <c r="B72" s="3" t="s">
        <v>160</v>
      </c>
      <c r="C72" s="4" t="s">
        <v>167</v>
      </c>
      <c r="D72" s="13" t="s">
        <v>79</v>
      </c>
    </row>
    <row r="73" spans="1:10" x14ac:dyDescent="0.25">
      <c r="A73" s="3" t="s">
        <v>143</v>
      </c>
      <c r="B73" s="3" t="s">
        <v>223</v>
      </c>
      <c r="C73" s="4" t="s">
        <v>147</v>
      </c>
      <c r="D73" s="13" t="s">
        <v>77</v>
      </c>
    </row>
    <row r="74" spans="1:10" ht="15.75" thickBot="1" x14ac:dyDescent="0.3">
      <c r="A74" s="15" t="s">
        <v>154</v>
      </c>
      <c r="B74" s="15" t="s">
        <v>161</v>
      </c>
      <c r="C74" s="16" t="s">
        <v>168</v>
      </c>
      <c r="D74" s="17" t="s">
        <v>77</v>
      </c>
    </row>
    <row r="75" spans="1:10" x14ac:dyDescent="0.25">
      <c r="A75" t="s">
        <v>14</v>
      </c>
      <c r="B75" t="s">
        <v>15</v>
      </c>
      <c r="C75" s="2" t="s">
        <v>48</v>
      </c>
      <c r="D75" s="12" t="s">
        <v>79</v>
      </c>
    </row>
    <row r="76" spans="1:10" x14ac:dyDescent="0.25">
      <c r="A76" s="3"/>
      <c r="B76" s="3"/>
      <c r="C76" s="62"/>
      <c r="D76" s="89"/>
      <c r="E76" s="96" t="s">
        <v>313</v>
      </c>
    </row>
    <row r="77" spans="1:10" x14ac:dyDescent="0.25">
      <c r="A77" s="6" t="s">
        <v>52</v>
      </c>
      <c r="B77" t="s">
        <v>53</v>
      </c>
      <c r="C77" s="2" t="s">
        <v>54</v>
      </c>
      <c r="D77" s="12" t="s">
        <v>77</v>
      </c>
    </row>
    <row r="78" spans="1:10" x14ac:dyDescent="0.25">
      <c r="A78" s="49" t="s">
        <v>208</v>
      </c>
      <c r="B78" s="49"/>
      <c r="C78" s="9" t="s">
        <v>55</v>
      </c>
      <c r="D78" s="14"/>
    </row>
    <row r="79" spans="1:10" x14ac:dyDescent="0.25">
      <c r="A79" s="5"/>
      <c r="B79" s="5"/>
      <c r="C79" s="4"/>
      <c r="D79" s="89"/>
      <c r="E79" s="96" t="s">
        <v>311</v>
      </c>
    </row>
    <row r="80" spans="1:10" x14ac:dyDescent="0.25">
      <c r="A80" t="s">
        <v>56</v>
      </c>
      <c r="B80" t="s">
        <v>57</v>
      </c>
      <c r="C80" s="2" t="s">
        <v>58</v>
      </c>
      <c r="D80" s="12" t="s">
        <v>79</v>
      </c>
    </row>
    <row r="81" spans="1:4" x14ac:dyDescent="0.25">
      <c r="A81" s="76" t="s">
        <v>208</v>
      </c>
      <c r="B81" s="76"/>
      <c r="C81" s="77" t="s">
        <v>55</v>
      </c>
      <c r="D81" s="78"/>
    </row>
    <row r="82" spans="1:4" ht="15.75" thickBot="1" x14ac:dyDescent="0.3">
      <c r="A82" s="15" t="s">
        <v>155</v>
      </c>
      <c r="B82" s="15" t="s">
        <v>162</v>
      </c>
      <c r="C82" s="16" t="s">
        <v>169</v>
      </c>
      <c r="D82" s="88" t="s">
        <v>314</v>
      </c>
    </row>
    <row r="83" spans="1:4" x14ac:dyDescent="0.25">
      <c r="A83" t="s">
        <v>59</v>
      </c>
      <c r="B83" t="s">
        <v>60</v>
      </c>
      <c r="C83" s="2" t="s">
        <v>61</v>
      </c>
      <c r="D83" s="12" t="s">
        <v>79</v>
      </c>
    </row>
    <row r="84" spans="1:4" x14ac:dyDescent="0.25">
      <c r="A84" t="s">
        <v>62</v>
      </c>
      <c r="B84" t="s">
        <v>63</v>
      </c>
      <c r="C84" s="2" t="s">
        <v>64</v>
      </c>
      <c r="D84" s="12" t="s">
        <v>79</v>
      </c>
    </row>
    <row r="85" spans="1:4" x14ac:dyDescent="0.25">
      <c r="A85" s="3" t="s">
        <v>144</v>
      </c>
      <c r="B85" s="3" t="s">
        <v>146</v>
      </c>
      <c r="C85" s="4" t="s">
        <v>149</v>
      </c>
      <c r="D85" s="13" t="s">
        <v>77</v>
      </c>
    </row>
    <row r="86" spans="1:4" x14ac:dyDescent="0.25">
      <c r="A86" s="3" t="s">
        <v>156</v>
      </c>
      <c r="B86" s="3" t="s">
        <v>163</v>
      </c>
      <c r="C86" s="4" t="s">
        <v>170</v>
      </c>
      <c r="D86" s="90" t="s">
        <v>77</v>
      </c>
    </row>
    <row r="87" spans="1:4" x14ac:dyDescent="0.25">
      <c r="A87" t="s">
        <v>66</v>
      </c>
      <c r="B87" t="s">
        <v>67</v>
      </c>
      <c r="C87" s="2" t="s">
        <v>98</v>
      </c>
      <c r="D87" s="12" t="s">
        <v>79</v>
      </c>
    </row>
    <row r="88" spans="1:4" x14ac:dyDescent="0.25">
      <c r="A88" s="76" t="s">
        <v>208</v>
      </c>
      <c r="B88" s="76"/>
      <c r="C88" s="77" t="s">
        <v>55</v>
      </c>
      <c r="D88" s="78"/>
    </row>
    <row r="89" spans="1:4" x14ac:dyDescent="0.25">
      <c r="A89" s="30" t="s">
        <v>68</v>
      </c>
      <c r="B89" s="31" t="s">
        <v>69</v>
      </c>
      <c r="C89" s="33" t="s">
        <v>70</v>
      </c>
      <c r="D89" s="104" t="s">
        <v>77</v>
      </c>
    </row>
    <row r="90" spans="1:4" ht="15.75" thickBot="1" x14ac:dyDescent="0.3">
      <c r="A90" s="15" t="s">
        <v>157</v>
      </c>
      <c r="B90" s="15" t="s">
        <v>164</v>
      </c>
      <c r="C90" s="16" t="s">
        <v>171</v>
      </c>
      <c r="D90" s="17" t="s">
        <v>77</v>
      </c>
    </row>
    <row r="91" spans="1:4" x14ac:dyDescent="0.25">
      <c r="A91" s="3" t="s">
        <v>158</v>
      </c>
      <c r="B91" s="3" t="s">
        <v>165</v>
      </c>
      <c r="C91" s="4" t="s">
        <v>172</v>
      </c>
      <c r="D91" s="89" t="s">
        <v>79</v>
      </c>
    </row>
    <row r="92" spans="1:4" x14ac:dyDescent="0.25">
      <c r="A92" s="49" t="s">
        <v>208</v>
      </c>
      <c r="B92" s="49"/>
      <c r="C92" s="9" t="s">
        <v>55</v>
      </c>
      <c r="D92" s="14"/>
    </row>
    <row r="93" spans="1:4" x14ac:dyDescent="0.25">
      <c r="A93" s="3" t="s">
        <v>159</v>
      </c>
      <c r="B93" s="3" t="s">
        <v>166</v>
      </c>
      <c r="C93" s="4" t="s">
        <v>173</v>
      </c>
      <c r="D93" s="89" t="s">
        <v>77</v>
      </c>
    </row>
    <row r="94" spans="1:4" ht="15.75" thickBot="1" x14ac:dyDescent="0.3">
      <c r="A94" s="18" t="s">
        <v>71</v>
      </c>
      <c r="B94" s="19" t="s">
        <v>72</v>
      </c>
      <c r="C94" s="22" t="s">
        <v>73</v>
      </c>
      <c r="D94" s="23" t="s">
        <v>77</v>
      </c>
    </row>
    <row r="95" spans="1:4" x14ac:dyDescent="0.25">
      <c r="A95" s="6" t="s">
        <v>74</v>
      </c>
      <c r="B95" t="s">
        <v>75</v>
      </c>
      <c r="C95" s="2" t="s">
        <v>76</v>
      </c>
      <c r="D95" s="12" t="s">
        <v>78</v>
      </c>
    </row>
    <row r="96" spans="1:4" x14ac:dyDescent="0.25">
      <c r="D96" s="61"/>
    </row>
    <row r="97" spans="1:10" ht="33" customHeight="1" x14ac:dyDescent="0.25">
      <c r="A97" s="86" t="s">
        <v>230</v>
      </c>
      <c r="B97" s="66"/>
      <c r="C97" s="66"/>
      <c r="D97" s="67"/>
      <c r="E97" s="66"/>
      <c r="F97" s="66"/>
      <c r="G97" s="66"/>
      <c r="H97" s="66"/>
      <c r="I97" s="66"/>
      <c r="J97" s="66"/>
    </row>
    <row r="98" spans="1:10" x14ac:dyDescent="0.25">
      <c r="A98" t="s">
        <v>3</v>
      </c>
      <c r="B98" t="s">
        <v>4</v>
      </c>
      <c r="C98" s="2" t="s">
        <v>1</v>
      </c>
      <c r="D98" s="12" t="s">
        <v>79</v>
      </c>
      <c r="G98" t="s">
        <v>3</v>
      </c>
      <c r="H98" t="s">
        <v>4</v>
      </c>
      <c r="I98" s="2" t="s">
        <v>1</v>
      </c>
      <c r="J98" s="12" t="s">
        <v>79</v>
      </c>
    </row>
    <row r="99" spans="1:10" x14ac:dyDescent="0.25">
      <c r="A99" t="s">
        <v>6</v>
      </c>
      <c r="B99" t="s">
        <v>7</v>
      </c>
      <c r="C99" s="2" t="s">
        <v>5</v>
      </c>
      <c r="D99" s="12" t="s">
        <v>79</v>
      </c>
      <c r="G99" t="s">
        <v>6</v>
      </c>
      <c r="H99" t="s">
        <v>7</v>
      </c>
      <c r="I99" s="2" t="s">
        <v>5</v>
      </c>
      <c r="J99" s="12" t="s">
        <v>79</v>
      </c>
    </row>
    <row r="100" spans="1:10" x14ac:dyDescent="0.25">
      <c r="A100" t="s">
        <v>12</v>
      </c>
      <c r="B100" t="s">
        <v>13</v>
      </c>
      <c r="C100" s="2" t="s">
        <v>11</v>
      </c>
      <c r="D100" s="12" t="s">
        <v>77</v>
      </c>
      <c r="G100" t="s">
        <v>12</v>
      </c>
      <c r="H100" t="s">
        <v>13</v>
      </c>
      <c r="I100" s="2" t="s">
        <v>11</v>
      </c>
      <c r="J100" s="12" t="s">
        <v>77</v>
      </c>
    </row>
    <row r="101" spans="1:10" x14ac:dyDescent="0.25">
      <c r="A101" t="s">
        <v>36</v>
      </c>
      <c r="B101" t="s">
        <v>37</v>
      </c>
      <c r="C101" s="2" t="s">
        <v>38</v>
      </c>
      <c r="D101" s="12" t="s">
        <v>77</v>
      </c>
      <c r="G101" t="s">
        <v>36</v>
      </c>
      <c r="H101" t="s">
        <v>37</v>
      </c>
      <c r="I101" s="2" t="s">
        <v>38</v>
      </c>
      <c r="J101" s="12" t="s">
        <v>77</v>
      </c>
    </row>
    <row r="102" spans="1:10" x14ac:dyDescent="0.25">
      <c r="A102" t="s">
        <v>8</v>
      </c>
      <c r="B102" t="s">
        <v>9</v>
      </c>
      <c r="C102" s="2" t="s">
        <v>10</v>
      </c>
      <c r="D102" s="12" t="s">
        <v>79</v>
      </c>
      <c r="G102" t="s">
        <v>8</v>
      </c>
      <c r="H102" t="s">
        <v>9</v>
      </c>
      <c r="I102" s="2" t="s">
        <v>10</v>
      </c>
      <c r="J102" s="12" t="s">
        <v>79</v>
      </c>
    </row>
    <row r="103" spans="1:10" x14ac:dyDescent="0.25">
      <c r="A103" s="3" t="s">
        <v>153</v>
      </c>
      <c r="B103" s="3" t="s">
        <v>160</v>
      </c>
      <c r="C103" s="4" t="s">
        <v>167</v>
      </c>
      <c r="D103" s="13" t="s">
        <v>79</v>
      </c>
      <c r="G103" s="3" t="s">
        <v>153</v>
      </c>
      <c r="H103" s="3" t="s">
        <v>160</v>
      </c>
      <c r="I103" s="4" t="s">
        <v>167</v>
      </c>
      <c r="J103" s="13" t="s">
        <v>79</v>
      </c>
    </row>
    <row r="104" spans="1:10" x14ac:dyDescent="0.25">
      <c r="A104" s="3" t="s">
        <v>143</v>
      </c>
      <c r="B104" s="3" t="s">
        <v>223</v>
      </c>
      <c r="C104" s="4" t="s">
        <v>147</v>
      </c>
      <c r="D104" s="13" t="s">
        <v>77</v>
      </c>
      <c r="G104" s="3" t="s">
        <v>143</v>
      </c>
      <c r="H104" s="3" t="s">
        <v>223</v>
      </c>
      <c r="I104" s="4" t="s">
        <v>147</v>
      </c>
      <c r="J104" s="13" t="s">
        <v>77</v>
      </c>
    </row>
    <row r="105" spans="1:10" ht="15.75" thickBot="1" x14ac:dyDescent="0.3">
      <c r="A105" s="15" t="s">
        <v>154</v>
      </c>
      <c r="B105" s="15" t="s">
        <v>161</v>
      </c>
      <c r="C105" s="16" t="s">
        <v>168</v>
      </c>
      <c r="D105" s="17" t="s">
        <v>77</v>
      </c>
      <c r="G105" s="15" t="s">
        <v>154</v>
      </c>
      <c r="H105" s="15" t="s">
        <v>161</v>
      </c>
      <c r="I105" s="16" t="s">
        <v>168</v>
      </c>
      <c r="J105" s="17" t="s">
        <v>77</v>
      </c>
    </row>
    <row r="106" spans="1:10" x14ac:dyDescent="0.25">
      <c r="A106" t="s">
        <v>14</v>
      </c>
      <c r="B106" t="s">
        <v>15</v>
      </c>
      <c r="C106" s="2" t="s">
        <v>48</v>
      </c>
      <c r="D106" s="12" t="s">
        <v>79</v>
      </c>
      <c r="G106" t="s">
        <v>14</v>
      </c>
      <c r="H106" t="s">
        <v>15</v>
      </c>
      <c r="I106" s="2" t="s">
        <v>48</v>
      </c>
      <c r="J106" s="12" t="s">
        <v>79</v>
      </c>
    </row>
    <row r="107" spans="1:10" x14ac:dyDescent="0.25">
      <c r="A107" s="3" t="s">
        <v>174</v>
      </c>
      <c r="B107" s="3" t="s">
        <v>186</v>
      </c>
      <c r="C107" s="62" t="s">
        <v>231</v>
      </c>
      <c r="D107" s="13" t="s">
        <v>79</v>
      </c>
      <c r="G107" s="3" t="s">
        <v>174</v>
      </c>
      <c r="H107" s="3" t="s">
        <v>186</v>
      </c>
      <c r="I107" s="62" t="s">
        <v>231</v>
      </c>
      <c r="J107" s="13" t="s">
        <v>79</v>
      </c>
    </row>
    <row r="108" spans="1:10" x14ac:dyDescent="0.25">
      <c r="A108" s="6" t="s">
        <v>52</v>
      </c>
      <c r="B108" t="s">
        <v>53</v>
      </c>
      <c r="C108" s="2" t="s">
        <v>54</v>
      </c>
      <c r="D108" s="12" t="s">
        <v>77</v>
      </c>
      <c r="G108" s="6" t="s">
        <v>52</v>
      </c>
      <c r="H108" t="s">
        <v>53</v>
      </c>
      <c r="I108" s="2" t="s">
        <v>54</v>
      </c>
      <c r="J108" s="12" t="s">
        <v>77</v>
      </c>
    </row>
    <row r="109" spans="1:10" x14ac:dyDescent="0.25">
      <c r="A109" s="49" t="s">
        <v>208</v>
      </c>
      <c r="B109" s="49"/>
      <c r="C109" s="9" t="s">
        <v>55</v>
      </c>
      <c r="D109" s="14" t="s">
        <v>317</v>
      </c>
      <c r="G109" s="49" t="s">
        <v>208</v>
      </c>
      <c r="H109" s="49"/>
      <c r="I109" s="9" t="s">
        <v>55</v>
      </c>
      <c r="J109" s="14"/>
    </row>
    <row r="110" spans="1:10" x14ac:dyDescent="0.25">
      <c r="A110" s="5" t="s">
        <v>176</v>
      </c>
      <c r="B110" s="5" t="s">
        <v>187</v>
      </c>
      <c r="C110" s="4" t="s">
        <v>232</v>
      </c>
      <c r="D110" s="13" t="s">
        <v>79</v>
      </c>
      <c r="G110" s="5" t="s">
        <v>176</v>
      </c>
      <c r="H110" s="5" t="s">
        <v>187</v>
      </c>
      <c r="I110" s="4" t="s">
        <v>232</v>
      </c>
      <c r="J110" s="13" t="s">
        <v>79</v>
      </c>
    </row>
    <row r="111" spans="1:10" x14ac:dyDescent="0.25">
      <c r="A111" t="s">
        <v>56</v>
      </c>
      <c r="B111" t="s">
        <v>57</v>
      </c>
      <c r="C111" s="2" t="s">
        <v>58</v>
      </c>
      <c r="D111" s="12" t="s">
        <v>79</v>
      </c>
      <c r="G111" t="s">
        <v>56</v>
      </c>
      <c r="H111" t="s">
        <v>57</v>
      </c>
      <c r="I111" s="2" t="s">
        <v>58</v>
      </c>
      <c r="J111" s="12" t="s">
        <v>79</v>
      </c>
    </row>
    <row r="112" spans="1:10" x14ac:dyDescent="0.25">
      <c r="A112" s="76" t="s">
        <v>208</v>
      </c>
      <c r="B112" s="76"/>
      <c r="C112" s="77" t="s">
        <v>55</v>
      </c>
      <c r="D112" s="78" t="s">
        <v>315</v>
      </c>
      <c r="G112" s="76" t="s">
        <v>208</v>
      </c>
      <c r="H112" s="76"/>
      <c r="I112" s="77" t="s">
        <v>55</v>
      </c>
      <c r="J112" s="78"/>
    </row>
    <row r="113" spans="1:11" ht="15.75" thickBot="1" x14ac:dyDescent="0.3">
      <c r="A113" s="15" t="s">
        <v>178</v>
      </c>
      <c r="B113" s="15" t="s">
        <v>188</v>
      </c>
      <c r="C113" s="16" t="s">
        <v>233</v>
      </c>
      <c r="D113" s="17" t="s">
        <v>77</v>
      </c>
      <c r="G113" s="15" t="s">
        <v>178</v>
      </c>
      <c r="H113" s="15" t="s">
        <v>188</v>
      </c>
      <c r="I113" s="16" t="s">
        <v>233</v>
      </c>
      <c r="J113" s="17" t="s">
        <v>77</v>
      </c>
    </row>
    <row r="114" spans="1:11" x14ac:dyDescent="0.25">
      <c r="A114" t="s">
        <v>59</v>
      </c>
      <c r="B114" t="s">
        <v>60</v>
      </c>
      <c r="C114" s="2" t="s">
        <v>61</v>
      </c>
      <c r="D114" s="12" t="s">
        <v>79</v>
      </c>
      <c r="G114" t="s">
        <v>59</v>
      </c>
      <c r="H114" t="s">
        <v>60</v>
      </c>
      <c r="I114" s="2" t="s">
        <v>61</v>
      </c>
      <c r="J114" s="12" t="s">
        <v>79</v>
      </c>
    </row>
    <row r="115" spans="1:11" x14ac:dyDescent="0.25">
      <c r="A115" t="s">
        <v>62</v>
      </c>
      <c r="B115" t="s">
        <v>63</v>
      </c>
      <c r="C115" s="2" t="s">
        <v>64</v>
      </c>
      <c r="D115" s="12" t="s">
        <v>79</v>
      </c>
      <c r="G115" t="s">
        <v>62</v>
      </c>
      <c r="H115" t="s">
        <v>63</v>
      </c>
      <c r="I115" s="2" t="s">
        <v>64</v>
      </c>
      <c r="J115" s="12" t="s">
        <v>79</v>
      </c>
    </row>
    <row r="116" spans="1:11" x14ac:dyDescent="0.25">
      <c r="A116" s="3" t="s">
        <v>144</v>
      </c>
      <c r="B116" s="3" t="s">
        <v>146</v>
      </c>
      <c r="C116" s="4" t="s">
        <v>149</v>
      </c>
      <c r="D116" s="13" t="s">
        <v>77</v>
      </c>
      <c r="G116" s="3" t="s">
        <v>144</v>
      </c>
      <c r="H116" s="3" t="s">
        <v>146</v>
      </c>
      <c r="I116" s="4" t="s">
        <v>149</v>
      </c>
      <c r="J116" s="13" t="s">
        <v>77</v>
      </c>
    </row>
    <row r="117" spans="1:11" x14ac:dyDescent="0.25">
      <c r="A117" s="76" t="s">
        <v>208</v>
      </c>
      <c r="B117" s="76"/>
      <c r="C117" s="77" t="s">
        <v>55</v>
      </c>
      <c r="D117" s="78" t="s">
        <v>317</v>
      </c>
      <c r="G117" s="76" t="s">
        <v>208</v>
      </c>
      <c r="H117" s="76"/>
      <c r="I117" s="77" t="s">
        <v>55</v>
      </c>
      <c r="J117" s="78"/>
    </row>
    <row r="118" spans="1:11" x14ac:dyDescent="0.25">
      <c r="A118" t="s">
        <v>66</v>
      </c>
      <c r="B118" t="s">
        <v>67</v>
      </c>
      <c r="C118" s="2" t="s">
        <v>98</v>
      </c>
      <c r="D118" s="12" t="s">
        <v>79</v>
      </c>
      <c r="G118" t="s">
        <v>66</v>
      </c>
      <c r="H118" t="s">
        <v>67</v>
      </c>
      <c r="I118" s="2" t="s">
        <v>98</v>
      </c>
      <c r="J118" s="12" t="s">
        <v>79</v>
      </c>
    </row>
    <row r="119" spans="1:11" x14ac:dyDescent="0.25">
      <c r="A119" s="3" t="s">
        <v>180</v>
      </c>
      <c r="B119" s="3" t="s">
        <v>189</v>
      </c>
      <c r="C119" s="4" t="s">
        <v>181</v>
      </c>
      <c r="D119" s="51" t="s">
        <v>79</v>
      </c>
      <c r="G119" s="3" t="s">
        <v>180</v>
      </c>
      <c r="H119" s="3" t="s">
        <v>189</v>
      </c>
      <c r="I119" s="4" t="s">
        <v>181</v>
      </c>
      <c r="J119" s="51" t="s">
        <v>79</v>
      </c>
    </row>
    <row r="120" spans="1:11" x14ac:dyDescent="0.25">
      <c r="A120" s="30" t="s">
        <v>68</v>
      </c>
      <c r="B120" s="31" t="s">
        <v>69</v>
      </c>
      <c r="C120" s="33" t="s">
        <v>70</v>
      </c>
      <c r="D120" s="104" t="s">
        <v>77</v>
      </c>
      <c r="G120" s="30" t="s">
        <v>68</v>
      </c>
      <c r="H120" s="31" t="s">
        <v>69</v>
      </c>
      <c r="I120" s="33" t="s">
        <v>70</v>
      </c>
      <c r="J120" s="104" t="s">
        <v>77</v>
      </c>
    </row>
    <row r="121" spans="1:11" ht="15.75" thickBot="1" x14ac:dyDescent="0.3">
      <c r="A121" s="15" t="s">
        <v>157</v>
      </c>
      <c r="B121" s="15" t="s">
        <v>164</v>
      </c>
      <c r="C121" s="16" t="s">
        <v>171</v>
      </c>
      <c r="D121" s="17" t="s">
        <v>77</v>
      </c>
      <c r="G121" s="15" t="s">
        <v>157</v>
      </c>
      <c r="H121" s="15" t="s">
        <v>164</v>
      </c>
      <c r="I121" s="16" t="s">
        <v>171</v>
      </c>
      <c r="J121" s="17" t="s">
        <v>77</v>
      </c>
    </row>
    <row r="122" spans="1:11" x14ac:dyDescent="0.25">
      <c r="A122" s="3" t="s">
        <v>182</v>
      </c>
      <c r="B122" s="3" t="s">
        <v>190</v>
      </c>
      <c r="C122" s="4" t="s">
        <v>234</v>
      </c>
      <c r="D122" s="89" t="s">
        <v>79</v>
      </c>
      <c r="E122" t="s">
        <v>236</v>
      </c>
      <c r="G122" s="3" t="s">
        <v>182</v>
      </c>
      <c r="H122" s="3" t="s">
        <v>190</v>
      </c>
      <c r="I122" s="4" t="s">
        <v>234</v>
      </c>
      <c r="J122" s="89" t="s">
        <v>79</v>
      </c>
      <c r="K122" t="s">
        <v>310</v>
      </c>
    </row>
    <row r="123" spans="1:11" x14ac:dyDescent="0.25">
      <c r="A123" s="49" t="s">
        <v>208</v>
      </c>
      <c r="B123" s="49"/>
      <c r="C123" s="9" t="s">
        <v>55</v>
      </c>
      <c r="D123" s="14" t="s">
        <v>319</v>
      </c>
      <c r="G123" s="49" t="s">
        <v>208</v>
      </c>
      <c r="H123" s="49"/>
      <c r="I123" s="9" t="s">
        <v>55</v>
      </c>
      <c r="J123" s="14"/>
    </row>
    <row r="124" spans="1:11" x14ac:dyDescent="0.25">
      <c r="A124" s="3" t="s">
        <v>184</v>
      </c>
      <c r="B124" s="3" t="s">
        <v>191</v>
      </c>
      <c r="C124" s="4" t="s">
        <v>235</v>
      </c>
      <c r="D124" s="13" t="s">
        <v>77</v>
      </c>
      <c r="G124" s="3" t="s">
        <v>184</v>
      </c>
      <c r="H124" s="3" t="s">
        <v>191</v>
      </c>
      <c r="I124" s="4" t="s">
        <v>235</v>
      </c>
      <c r="J124" s="13" t="s">
        <v>77</v>
      </c>
    </row>
    <row r="125" spans="1:11" ht="15.75" thickBot="1" x14ac:dyDescent="0.3">
      <c r="A125" s="18" t="s">
        <v>71</v>
      </c>
      <c r="B125" s="19" t="s">
        <v>72</v>
      </c>
      <c r="C125" s="22" t="s">
        <v>73</v>
      </c>
      <c r="D125" s="23" t="s">
        <v>77</v>
      </c>
      <c r="G125" s="18" t="s">
        <v>71</v>
      </c>
      <c r="H125" s="19" t="s">
        <v>72</v>
      </c>
      <c r="I125" s="22" t="s">
        <v>73</v>
      </c>
      <c r="J125" s="23" t="s">
        <v>77</v>
      </c>
    </row>
    <row r="126" spans="1:11" x14ac:dyDescent="0.25">
      <c r="A126" s="6" t="s">
        <v>74</v>
      </c>
      <c r="B126" t="s">
        <v>75</v>
      </c>
      <c r="C126" s="2" t="s">
        <v>76</v>
      </c>
      <c r="D126" s="12" t="s">
        <v>78</v>
      </c>
      <c r="G126" s="6" t="s">
        <v>74</v>
      </c>
      <c r="H126" t="s">
        <v>75</v>
      </c>
      <c r="I126" s="2" t="s">
        <v>76</v>
      </c>
      <c r="J126" s="12" t="s">
        <v>78</v>
      </c>
    </row>
  </sheetData>
  <conditionalFormatting sqref="F52:F53 F55:F59 A44">
    <cfRule type="duplicateValues" dxfId="27" priority="30"/>
  </conditionalFormatting>
  <conditionalFormatting sqref="A58">
    <cfRule type="duplicateValues" dxfId="26" priority="28"/>
  </conditionalFormatting>
  <conditionalFormatting sqref="A61">
    <cfRule type="duplicateValues" dxfId="25" priority="27"/>
  </conditionalFormatting>
  <conditionalFormatting sqref="A28">
    <cfRule type="duplicateValues" dxfId="24" priority="26"/>
  </conditionalFormatting>
  <conditionalFormatting sqref="A17">
    <cfRule type="duplicateValues" dxfId="23" priority="24"/>
  </conditionalFormatting>
  <conditionalFormatting sqref="A14">
    <cfRule type="duplicateValues" dxfId="22" priority="23"/>
  </conditionalFormatting>
  <conditionalFormatting sqref="G17">
    <cfRule type="duplicateValues" dxfId="21" priority="22"/>
  </conditionalFormatting>
  <conditionalFormatting sqref="A26">
    <cfRule type="duplicateValues" dxfId="20" priority="21"/>
  </conditionalFormatting>
  <conditionalFormatting sqref="G26">
    <cfRule type="duplicateValues" dxfId="19" priority="20"/>
  </conditionalFormatting>
  <conditionalFormatting sqref="A49">
    <cfRule type="duplicateValues" dxfId="18" priority="19"/>
  </conditionalFormatting>
  <conditionalFormatting sqref="A76 A78">
    <cfRule type="duplicateValues" dxfId="17" priority="18"/>
  </conditionalFormatting>
  <conditionalFormatting sqref="A88">
    <cfRule type="duplicateValues" dxfId="16" priority="17"/>
  </conditionalFormatting>
  <conditionalFormatting sqref="A92">
    <cfRule type="duplicateValues" dxfId="15" priority="16"/>
  </conditionalFormatting>
  <conditionalFormatting sqref="A81">
    <cfRule type="duplicateValues" dxfId="14" priority="15"/>
  </conditionalFormatting>
  <conditionalFormatting sqref="A107 A109">
    <cfRule type="duplicateValues" dxfId="13" priority="14"/>
  </conditionalFormatting>
  <conditionalFormatting sqref="A117">
    <cfRule type="duplicateValues" dxfId="12" priority="13"/>
  </conditionalFormatting>
  <conditionalFormatting sqref="A123">
    <cfRule type="duplicateValues" dxfId="11" priority="12"/>
  </conditionalFormatting>
  <conditionalFormatting sqref="A112">
    <cfRule type="duplicateValues" dxfId="10" priority="11"/>
  </conditionalFormatting>
  <conditionalFormatting sqref="G107 G109">
    <cfRule type="duplicateValues" dxfId="9" priority="10"/>
  </conditionalFormatting>
  <conditionalFormatting sqref="G117">
    <cfRule type="duplicateValues" dxfId="8" priority="9"/>
  </conditionalFormatting>
  <conditionalFormatting sqref="G123">
    <cfRule type="duplicateValues" dxfId="7" priority="8"/>
  </conditionalFormatting>
  <conditionalFormatting sqref="G112">
    <cfRule type="duplicateValues" dxfId="6" priority="7"/>
  </conditionalFormatting>
  <conditionalFormatting sqref="G44">
    <cfRule type="duplicateValues" dxfId="5" priority="6"/>
  </conditionalFormatting>
  <conditionalFormatting sqref="G47">
    <cfRule type="duplicateValues" dxfId="4" priority="5"/>
  </conditionalFormatting>
  <conditionalFormatting sqref="G49">
    <cfRule type="duplicateValues" dxfId="3" priority="4"/>
  </conditionalFormatting>
  <conditionalFormatting sqref="G58">
    <cfRule type="duplicateValues" dxfId="2" priority="3"/>
  </conditionalFormatting>
  <conditionalFormatting sqref="G61">
    <cfRule type="duplicateValues" dxfId="1" priority="2"/>
  </conditionalFormatting>
  <conditionalFormatting sqref="A47">
    <cfRule type="duplicateValues" dxfId="0" priority="1"/>
  </conditionalFormatting>
  <pageMargins left="0.7" right="0.7" top="0.75" bottom="0.75" header="0.3" footer="0.3"/>
  <pageSetup paperSize="9" orientation="portrait" r:id="rId1"/>
  <ignoredErrors>
    <ignoredError sqref="D42" twoDigitTextYear="1"/>
    <ignoredError sqref="D59:D60" twoDigitTextYear="1" numberStoredAsText="1"/>
    <ignoredError sqref="D48:D58 D6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B.Ed Secondary</vt:lpstr>
      <vt:lpstr>Course and Unit sets</vt:lpstr>
      <vt:lpstr>Handbook</vt:lpstr>
      <vt:lpstr>Course structures - not used</vt:lpstr>
      <vt:lpstr>Handbook</vt:lpstr>
      <vt:lpstr>Majors</vt:lpstr>
      <vt:lpstr>StudyPeriods</vt:lpstr>
      <vt:lpstr>UnitCombs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2019-09-25T04:23:24Z</dcterms:created>
  <dcterms:modified xsi:type="dcterms:W3CDTF">2020-01-29T01:29:28Z</dcterms:modified>
</cp:coreProperties>
</file>